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524"/>
  <workbookPr codeName="ThisWorkbook"/>
  <mc:AlternateContent xmlns:mc="http://schemas.openxmlformats.org/markup-compatibility/2006">
    <mc:Choice Requires="x15">
      <x15ac:absPath xmlns:x15ac="http://schemas.microsoft.com/office/spreadsheetml/2010/11/ac" url="https://plantemoran.sharepoint.com/sites/8091562/Shared Documents/RFP Development/Final RFP Package/"/>
    </mc:Choice>
  </mc:AlternateContent>
  <xr:revisionPtr revIDLastSave="0" documentId="8_{1274F7FE-1D28-4DE2-BB55-01C6852A7512}" xr6:coauthVersionLast="47" xr6:coauthVersionMax="47" xr10:uidLastSave="{00000000-0000-0000-0000-000000000000}"/>
  <bookViews>
    <workbookView xWindow="-110" yWindow="-110" windowWidth="19420" windowHeight="10420" tabRatio="958" xr2:uid="{00000000-000D-0000-FFFF-FFFF00000000}"/>
  </bookViews>
  <sheets>
    <sheet name="Vendor Checklist" sheetId="7" r:id="rId1"/>
    <sheet name="Proposal Summary" sheetId="6" r:id="rId2"/>
    <sheet name="Proposed Scope" sheetId="23" r:id="rId3"/>
    <sheet name="Module Information" sheetId="19" r:id="rId4"/>
    <sheet name="Application Software" sheetId="9" r:id="rId5"/>
    <sheet name="Ancillary Hardware" sheetId="16" r:id="rId6"/>
    <sheet name="Implementation Services" sheetId="10" r:id="rId7"/>
    <sheet name="Training" sheetId="11" r:id="rId8"/>
    <sheet name="Data Conversion Services" sheetId="17" r:id="rId9"/>
    <sheet name="Interfaces" sheetId="3" r:id="rId10"/>
    <sheet name="Modifications" sheetId="12" r:id="rId11"/>
    <sheet name="Other Implementation Services" sheetId="14" r:id="rId12"/>
    <sheet name="Optional" sheetId="24" r:id="rId13"/>
    <sheet name="Managed Services" sheetId="20" state="hidden" r:id="rId14"/>
  </sheets>
  <definedNames>
    <definedName name="_xlnm.Print_Area" localSheetId="5">'Ancillary Hardware'!$B$2:$G$23</definedName>
    <definedName name="_xlnm.Print_Area" localSheetId="4">'Application Software'!$B$2:$E$54</definedName>
    <definedName name="_xlnm.Print_Area" localSheetId="8">'Data Conversion Services'!$B$2:$I$51</definedName>
    <definedName name="_xlnm.Print_Area" localSheetId="6">'Implementation Services'!$B$2:$F$54</definedName>
    <definedName name="_xlnm.Print_Area" localSheetId="9">Interfaces!$B$2:$K$39</definedName>
    <definedName name="_xlnm.Print_Area" localSheetId="13">'Managed Services'!$B$2:$G$184</definedName>
    <definedName name="_xlnm.Print_Area" localSheetId="10">Modifications!$B$2:$I$49</definedName>
    <definedName name="_xlnm.Print_Area" localSheetId="3">'Module Information'!$B$2:$H$52</definedName>
    <definedName name="_xlnm.Print_Area" localSheetId="12">Optional!$B$2:$H$39</definedName>
    <definedName name="_xlnm.Print_Area" localSheetId="11">'Other Implementation Services'!$B$2:$G$39</definedName>
    <definedName name="_xlnm.Print_Area" localSheetId="1">'Proposal Summary'!$B$2:$E$37</definedName>
    <definedName name="_xlnm.Print_Area" localSheetId="2">'Proposed Scope'!$B$2:$D$41</definedName>
    <definedName name="_xlnm.Print_Area" localSheetId="7">Training!$B$2:$H$54</definedName>
    <definedName name="_xlnm.Print_Area" localSheetId="0">'Vendor Checklist'!$A$1:$E$42</definedName>
    <definedName name="_xlnm.Print_Titles" localSheetId="5">'Ancillary Hardware'!$2:$4</definedName>
    <definedName name="_xlnm.Print_Titles" localSheetId="4">'Application Software'!$2:$4</definedName>
    <definedName name="_xlnm.Print_Titles" localSheetId="6">'Implementation Services'!$2:$4</definedName>
    <definedName name="_xlnm.Print_Titles" localSheetId="13">'Managed Services'!$2:$5</definedName>
    <definedName name="_xlnm.Print_Titles" localSheetId="3">'Module Information'!$2:$4</definedName>
    <definedName name="_xlnm.Print_Titles" localSheetId="12">Optional!$2:$4</definedName>
    <definedName name="_xlnm.Print_Titles" localSheetId="11">'Other Implementation Services'!$2:$4</definedName>
    <definedName name="_xlnm.Print_Titles" localSheetId="1">'Proposal Summary'!$2:$2</definedName>
    <definedName name="_xlnm.Print_Titles" localSheetId="2">'Proposed Scope'!$2:$4</definedName>
    <definedName name="_xlnm.Print_Titles" localSheetId="7">Training!$2:$4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3" i="11" l="1"/>
  <c r="F34" i="11"/>
  <c r="B31" i="11"/>
  <c r="B32" i="11"/>
  <c r="B33" i="11"/>
  <c r="B34" i="11"/>
  <c r="B35" i="11"/>
  <c r="B31" i="10"/>
  <c r="B32" i="10"/>
  <c r="B33" i="10"/>
  <c r="B34" i="10"/>
  <c r="B35" i="10"/>
  <c r="C53" i="10"/>
  <c r="B32" i="9"/>
  <c r="B33" i="9"/>
  <c r="B34" i="9"/>
  <c r="B35" i="9"/>
  <c r="E34" i="10"/>
  <c r="E33" i="10"/>
  <c r="C36" i="10"/>
  <c r="D36" i="9"/>
  <c r="C36" i="9"/>
  <c r="B37" i="23"/>
  <c r="B17" i="6"/>
  <c r="B39" i="9"/>
  <c r="B40" i="9"/>
  <c r="B41" i="9"/>
  <c r="B38" i="9"/>
  <c r="F31" i="11"/>
  <c r="F32" i="11"/>
  <c r="F35" i="11"/>
  <c r="E31" i="10"/>
  <c r="E32" i="10"/>
  <c r="E35" i="10"/>
  <c r="B31" i="9"/>
  <c r="B5" i="23"/>
  <c r="E36" i="10" l="1"/>
  <c r="B35" i="6"/>
  <c r="B34" i="6"/>
  <c r="H49" i="12"/>
  <c r="G49" i="12"/>
  <c r="E49" i="12"/>
  <c r="F23" i="16"/>
  <c r="E23" i="16"/>
  <c r="C23" i="16"/>
  <c r="E54" i="10"/>
  <c r="C54" i="10"/>
  <c r="D29" i="6"/>
  <c r="C29" i="6"/>
  <c r="C16" i="6"/>
  <c r="D16" i="6"/>
  <c r="C19" i="6"/>
  <c r="I15" i="3"/>
  <c r="I16" i="3"/>
  <c r="I17" i="3"/>
  <c r="H38" i="17"/>
  <c r="G29" i="12"/>
  <c r="G30" i="12"/>
  <c r="G31" i="12"/>
  <c r="G32" i="12"/>
  <c r="G33" i="12"/>
  <c r="G34" i="12"/>
  <c r="G35" i="12"/>
  <c r="G36" i="12"/>
  <c r="G37" i="12"/>
  <c r="G38" i="12"/>
  <c r="G39" i="12"/>
  <c r="G7" i="12"/>
  <c r="G8" i="12"/>
  <c r="G9" i="12"/>
  <c r="G10" i="12"/>
  <c r="G11" i="12"/>
  <c r="G12" i="12"/>
  <c r="G13" i="12"/>
  <c r="G14" i="12"/>
  <c r="G15" i="12"/>
  <c r="G16" i="12"/>
  <c r="G17" i="12"/>
  <c r="B6" i="10"/>
  <c r="B6" i="9"/>
  <c r="B52" i="9"/>
  <c r="B39" i="11"/>
  <c r="B40" i="11"/>
  <c r="B41" i="11"/>
  <c r="B42" i="11"/>
  <c r="B43" i="11"/>
  <c r="B44" i="11"/>
  <c r="B45" i="11"/>
  <c r="B46" i="11"/>
  <c r="B47" i="11"/>
  <c r="B48" i="11"/>
  <c r="B49" i="11"/>
  <c r="B50" i="11"/>
  <c r="B51" i="11"/>
  <c r="B52" i="11"/>
  <c r="B38" i="11"/>
  <c r="B39" i="10"/>
  <c r="B40" i="10"/>
  <c r="B41" i="10"/>
  <c r="B42" i="10"/>
  <c r="B43" i="10"/>
  <c r="B44" i="10"/>
  <c r="B45" i="10"/>
  <c r="B46" i="10"/>
  <c r="B47" i="10"/>
  <c r="B48" i="10"/>
  <c r="B49" i="10"/>
  <c r="B50" i="10"/>
  <c r="B51" i="10"/>
  <c r="B52" i="10"/>
  <c r="B38" i="10"/>
  <c r="B9" i="9"/>
  <c r="B10" i="9"/>
  <c r="B42" i="9"/>
  <c r="B43" i="9"/>
  <c r="B44" i="9"/>
  <c r="B45" i="9"/>
  <c r="B46" i="9"/>
  <c r="B47" i="9"/>
  <c r="B48" i="9"/>
  <c r="B49" i="9"/>
  <c r="B50" i="9"/>
  <c r="B51" i="9"/>
  <c r="B30" i="11"/>
  <c r="B29" i="11"/>
  <c r="B28" i="11"/>
  <c r="B27" i="11"/>
  <c r="B26" i="11"/>
  <c r="B25" i="11"/>
  <c r="B24" i="11"/>
  <c r="B23" i="11"/>
  <c r="B22" i="11"/>
  <c r="B21" i="11"/>
  <c r="B20" i="11"/>
  <c r="B19" i="11"/>
  <c r="B18" i="11"/>
  <c r="B17" i="11"/>
  <c r="B16" i="11"/>
  <c r="B15" i="11"/>
  <c r="B14" i="11"/>
  <c r="B13" i="11"/>
  <c r="B12" i="11"/>
  <c r="B11" i="11"/>
  <c r="B10" i="11"/>
  <c r="B9" i="11"/>
  <c r="B8" i="11"/>
  <c r="B7" i="11"/>
  <c r="B6" i="11"/>
  <c r="B30" i="10"/>
  <c r="B29" i="10"/>
  <c r="B28" i="10"/>
  <c r="B27" i="10"/>
  <c r="B26" i="10"/>
  <c r="B25" i="10"/>
  <c r="B24" i="10"/>
  <c r="B23" i="10"/>
  <c r="B22" i="10"/>
  <c r="B21" i="10"/>
  <c r="B20" i="10"/>
  <c r="B19" i="10"/>
  <c r="B18" i="10"/>
  <c r="B17" i="10"/>
  <c r="B16" i="10"/>
  <c r="B15" i="10"/>
  <c r="B14" i="10"/>
  <c r="B13" i="10"/>
  <c r="B12" i="10"/>
  <c r="B11" i="10"/>
  <c r="B10" i="10"/>
  <c r="B9" i="10"/>
  <c r="B8" i="10"/>
  <c r="B7" i="10"/>
  <c r="B41" i="7"/>
  <c r="D28" i="6"/>
  <c r="C28" i="6"/>
  <c r="C27" i="6"/>
  <c r="D15" i="6"/>
  <c r="C15" i="6"/>
  <c r="C14" i="6"/>
  <c r="F38" i="14"/>
  <c r="D26" i="6" s="1"/>
  <c r="F21" i="14"/>
  <c r="G36" i="11"/>
  <c r="D9" i="6" s="1"/>
  <c r="G53" i="11"/>
  <c r="D22" i="6" s="1"/>
  <c r="B23" i="7"/>
  <c r="G38" i="24"/>
  <c r="G21" i="24"/>
  <c r="D34" i="6" s="1"/>
  <c r="C23" i="7"/>
  <c r="B39" i="24"/>
  <c r="D38" i="24"/>
  <c r="F37" i="24"/>
  <c r="F36" i="24"/>
  <c r="F35" i="24"/>
  <c r="F34" i="24"/>
  <c r="F33" i="24"/>
  <c r="F32" i="24"/>
  <c r="F31" i="24"/>
  <c r="F30" i="24"/>
  <c r="F29" i="24"/>
  <c r="F28" i="24"/>
  <c r="F38" i="24" s="1"/>
  <c r="C35" i="6" s="1"/>
  <c r="F27" i="24"/>
  <c r="F26" i="24"/>
  <c r="F25" i="24"/>
  <c r="F24" i="24"/>
  <c r="F23" i="24"/>
  <c r="B22" i="24"/>
  <c r="D21" i="24"/>
  <c r="F20" i="24"/>
  <c r="F19" i="24"/>
  <c r="F18" i="24"/>
  <c r="F17" i="24"/>
  <c r="F16" i="24"/>
  <c r="F15" i="24"/>
  <c r="F14" i="24"/>
  <c r="F13" i="24"/>
  <c r="F12" i="24"/>
  <c r="F11" i="24"/>
  <c r="F10" i="24"/>
  <c r="F9" i="24"/>
  <c r="F8" i="24"/>
  <c r="F7" i="24"/>
  <c r="F6" i="24"/>
  <c r="B5" i="24"/>
  <c r="D4" i="24"/>
  <c r="B2" i="24"/>
  <c r="H48" i="12"/>
  <c r="D25" i="6" s="1"/>
  <c r="E48" i="12"/>
  <c r="H26" i="12"/>
  <c r="D12" i="6" s="1"/>
  <c r="E26" i="12"/>
  <c r="C3" i="23"/>
  <c r="B22" i="3"/>
  <c r="B5" i="3"/>
  <c r="F43" i="17"/>
  <c r="F44" i="17" s="1"/>
  <c r="F31" i="17"/>
  <c r="B32" i="17"/>
  <c r="B5" i="17"/>
  <c r="B54" i="11"/>
  <c r="E17" i="16"/>
  <c r="E18" i="16"/>
  <c r="E19" i="16"/>
  <c r="E7" i="16"/>
  <c r="E8" i="16"/>
  <c r="E9" i="16"/>
  <c r="F22" i="16"/>
  <c r="D20" i="6" s="1"/>
  <c r="F13" i="16"/>
  <c r="C22" i="16"/>
  <c r="E15" i="16"/>
  <c r="E16" i="16"/>
  <c r="E20" i="16"/>
  <c r="E21" i="16"/>
  <c r="B7" i="9"/>
  <c r="B8" i="9"/>
  <c r="B11" i="9"/>
  <c r="B12" i="9"/>
  <c r="B13" i="9"/>
  <c r="B14" i="9"/>
  <c r="B15" i="9"/>
  <c r="B16" i="9"/>
  <c r="B17" i="9"/>
  <c r="B18" i="9"/>
  <c r="B19" i="9"/>
  <c r="B20" i="9"/>
  <c r="B21" i="9"/>
  <c r="B22" i="9"/>
  <c r="B23" i="9"/>
  <c r="B24" i="9"/>
  <c r="B25" i="9"/>
  <c r="B26" i="9"/>
  <c r="B27" i="9"/>
  <c r="B28" i="9"/>
  <c r="B29" i="9"/>
  <c r="B30" i="9"/>
  <c r="D53" i="9"/>
  <c r="D19" i="6" s="1"/>
  <c r="C53" i="9"/>
  <c r="B36" i="19"/>
  <c r="B5" i="19"/>
  <c r="B5" i="9" s="1"/>
  <c r="D4" i="23"/>
  <c r="B2" i="23"/>
  <c r="C3" i="19"/>
  <c r="B30" i="6"/>
  <c r="B38" i="3" s="1"/>
  <c r="B31" i="17"/>
  <c r="C4" i="14"/>
  <c r="B39" i="14"/>
  <c r="B22" i="14"/>
  <c r="B5" i="14"/>
  <c r="B49" i="12"/>
  <c r="B27" i="12"/>
  <c r="B5" i="12"/>
  <c r="B37" i="11"/>
  <c r="B5" i="11"/>
  <c r="F4" i="11"/>
  <c r="E4" i="11"/>
  <c r="D4" i="11"/>
  <c r="B54" i="10"/>
  <c r="B37" i="10"/>
  <c r="B5" i="10"/>
  <c r="C13" i="16"/>
  <c r="B37" i="9"/>
  <c r="D3" i="12"/>
  <c r="C21" i="7" s="1"/>
  <c r="C3" i="16"/>
  <c r="C3" i="9"/>
  <c r="C15" i="7" s="1"/>
  <c r="B14" i="16"/>
  <c r="B5" i="16"/>
  <c r="D6" i="6"/>
  <c r="C6" i="6"/>
  <c r="D3" i="3"/>
  <c r="C20" i="7" s="1"/>
  <c r="G5" i="20"/>
  <c r="B2" i="20"/>
  <c r="H4" i="19"/>
  <c r="B2" i="19"/>
  <c r="E24" i="14"/>
  <c r="E25" i="14"/>
  <c r="E26" i="14"/>
  <c r="E27" i="14"/>
  <c r="E28" i="14"/>
  <c r="E29" i="14"/>
  <c r="E30" i="14"/>
  <c r="E31" i="14"/>
  <c r="E32" i="14"/>
  <c r="E33" i="14"/>
  <c r="E34" i="14"/>
  <c r="E35" i="14"/>
  <c r="E36" i="14"/>
  <c r="E37" i="14"/>
  <c r="G28" i="12"/>
  <c r="G40" i="12"/>
  <c r="G41" i="12"/>
  <c r="G42" i="12"/>
  <c r="G43" i="12"/>
  <c r="G44" i="12"/>
  <c r="G45" i="12"/>
  <c r="G46" i="12"/>
  <c r="G47" i="12"/>
  <c r="I24" i="3"/>
  <c r="I25" i="3"/>
  <c r="I26" i="3"/>
  <c r="I27" i="3"/>
  <c r="I28" i="3"/>
  <c r="I29" i="3"/>
  <c r="I30" i="3"/>
  <c r="I31" i="3"/>
  <c r="I32" i="3"/>
  <c r="I33" i="3"/>
  <c r="I34" i="3"/>
  <c r="I35" i="3"/>
  <c r="I36" i="3"/>
  <c r="I37" i="3"/>
  <c r="H34" i="17"/>
  <c r="H35" i="17"/>
  <c r="H36" i="17"/>
  <c r="H37" i="17"/>
  <c r="H39" i="17"/>
  <c r="H40" i="17"/>
  <c r="H41" i="17"/>
  <c r="H42" i="17"/>
  <c r="F39" i="11"/>
  <c r="F53" i="11" s="1"/>
  <c r="C22" i="6" s="1"/>
  <c r="F40" i="11"/>
  <c r="F41" i="11"/>
  <c r="F42" i="11"/>
  <c r="F43" i="11"/>
  <c r="F44" i="11"/>
  <c r="F45" i="11"/>
  <c r="F46" i="11"/>
  <c r="F47" i="11"/>
  <c r="F48" i="11"/>
  <c r="F49" i="11"/>
  <c r="F50" i="11"/>
  <c r="F51" i="11"/>
  <c r="F52" i="11"/>
  <c r="E39" i="10"/>
  <c r="E40" i="10"/>
  <c r="E41" i="10"/>
  <c r="E42" i="10"/>
  <c r="E43" i="10"/>
  <c r="E44" i="10"/>
  <c r="E45" i="10"/>
  <c r="E46" i="10"/>
  <c r="E47" i="10"/>
  <c r="E48" i="10"/>
  <c r="E49" i="10"/>
  <c r="E50" i="10"/>
  <c r="E51" i="10"/>
  <c r="E52" i="10"/>
  <c r="B28" i="6"/>
  <c r="H33" i="17"/>
  <c r="F28" i="11"/>
  <c r="F29" i="11"/>
  <c r="F30" i="11"/>
  <c r="E28" i="10"/>
  <c r="E29" i="10"/>
  <c r="E30" i="10"/>
  <c r="B2" i="17"/>
  <c r="D53" i="11"/>
  <c r="E25" i="10"/>
  <c r="E26" i="10"/>
  <c r="E27" i="10"/>
  <c r="F25" i="11"/>
  <c r="F26" i="11"/>
  <c r="F27" i="11"/>
  <c r="F19" i="11"/>
  <c r="E19" i="10"/>
  <c r="H30" i="17"/>
  <c r="H29" i="17"/>
  <c r="H28" i="17"/>
  <c r="H27" i="17"/>
  <c r="H26" i="17"/>
  <c r="H25" i="17"/>
  <c r="H24" i="17"/>
  <c r="H23" i="17"/>
  <c r="H22" i="17"/>
  <c r="H21" i="17"/>
  <c r="H20" i="17"/>
  <c r="H19" i="17"/>
  <c r="H18" i="17"/>
  <c r="H17" i="17"/>
  <c r="H16" i="17"/>
  <c r="H15" i="17"/>
  <c r="H14" i="17"/>
  <c r="H13" i="17"/>
  <c r="H12" i="17"/>
  <c r="H11" i="17"/>
  <c r="H10" i="17"/>
  <c r="H9" i="17"/>
  <c r="H8" i="17"/>
  <c r="H7" i="17"/>
  <c r="H6" i="17"/>
  <c r="B10" i="6"/>
  <c r="B23" i="6" s="1"/>
  <c r="D3" i="17"/>
  <c r="C19" i="7" s="1"/>
  <c r="B19" i="7"/>
  <c r="D36" i="11"/>
  <c r="C3" i="6"/>
  <c r="C12" i="7" s="1"/>
  <c r="B12" i="7"/>
  <c r="D7" i="6"/>
  <c r="E12" i="16"/>
  <c r="E11" i="16"/>
  <c r="E10" i="16"/>
  <c r="E6" i="16"/>
  <c r="G4" i="16"/>
  <c r="F4" i="16"/>
  <c r="E4" i="16"/>
  <c r="B2" i="16"/>
  <c r="B7" i="6"/>
  <c r="B20" i="6" s="1"/>
  <c r="B16" i="7"/>
  <c r="C16" i="7"/>
  <c r="C38" i="14"/>
  <c r="C21" i="14"/>
  <c r="J38" i="3"/>
  <c r="D24" i="6" s="1"/>
  <c r="G38" i="3"/>
  <c r="J21" i="3"/>
  <c r="D11" i="6" s="1"/>
  <c r="G21" i="3"/>
  <c r="I23" i="3"/>
  <c r="I20" i="3"/>
  <c r="I19" i="3"/>
  <c r="I18" i="3"/>
  <c r="I14" i="3"/>
  <c r="I13" i="3"/>
  <c r="I12" i="3"/>
  <c r="I11" i="3"/>
  <c r="I10" i="3"/>
  <c r="I9" i="3"/>
  <c r="I8" i="3"/>
  <c r="I7" i="3"/>
  <c r="I6" i="3"/>
  <c r="E23" i="14"/>
  <c r="E20" i="14"/>
  <c r="E19" i="14"/>
  <c r="E18" i="14"/>
  <c r="E17" i="14"/>
  <c r="E16" i="14"/>
  <c r="E15" i="14"/>
  <c r="E14" i="14"/>
  <c r="E13" i="14"/>
  <c r="E12" i="14"/>
  <c r="E11" i="14"/>
  <c r="E10" i="14"/>
  <c r="E9" i="14"/>
  <c r="E8" i="14"/>
  <c r="E7" i="14"/>
  <c r="E6" i="14"/>
  <c r="B2" i="14"/>
  <c r="B14" i="6"/>
  <c r="B27" i="6" s="1"/>
  <c r="G25" i="12"/>
  <c r="G24" i="12"/>
  <c r="G23" i="12"/>
  <c r="G22" i="12"/>
  <c r="G21" i="12"/>
  <c r="G20" i="12"/>
  <c r="G19" i="12"/>
  <c r="G18" i="12"/>
  <c r="G6" i="12"/>
  <c r="B2" i="12"/>
  <c r="F38" i="11"/>
  <c r="F24" i="11"/>
  <c r="F23" i="11"/>
  <c r="F22" i="11"/>
  <c r="F21" i="11"/>
  <c r="F20" i="11"/>
  <c r="F18" i="11"/>
  <c r="F17" i="11"/>
  <c r="F16" i="11"/>
  <c r="F15" i="11"/>
  <c r="F14" i="11"/>
  <c r="F13" i="11"/>
  <c r="F12" i="11"/>
  <c r="F11" i="11"/>
  <c r="F10" i="11"/>
  <c r="F9" i="11"/>
  <c r="F8" i="11"/>
  <c r="F7" i="11"/>
  <c r="F6" i="11"/>
  <c r="B2" i="11"/>
  <c r="C3" i="10"/>
  <c r="D3" i="11"/>
  <c r="B21" i="7"/>
  <c r="B15" i="7"/>
  <c r="B13" i="6"/>
  <c r="B26" i="6" s="1"/>
  <c r="B22" i="7"/>
  <c r="B11" i="6"/>
  <c r="B24" i="6" s="1"/>
  <c r="B20" i="7"/>
  <c r="B22" i="6"/>
  <c r="B18" i="7"/>
  <c r="B8" i="6"/>
  <c r="B21" i="6" s="1"/>
  <c r="B17" i="7"/>
  <c r="B6" i="6"/>
  <c r="B19" i="6" s="1"/>
  <c r="B12" i="6"/>
  <c r="B25" i="6" s="1"/>
  <c r="D4" i="9"/>
  <c r="C4" i="9"/>
  <c r="E4" i="9"/>
  <c r="E24" i="10"/>
  <c r="E23" i="10"/>
  <c r="E22" i="10"/>
  <c r="E21" i="10"/>
  <c r="E20" i="10"/>
  <c r="E18" i="10"/>
  <c r="E17" i="10"/>
  <c r="E16" i="10"/>
  <c r="E15" i="10"/>
  <c r="E14" i="10"/>
  <c r="E13" i="10"/>
  <c r="E12" i="10"/>
  <c r="E11" i="10"/>
  <c r="E10" i="10"/>
  <c r="E9" i="10"/>
  <c r="E8" i="10"/>
  <c r="E7" i="10"/>
  <c r="E38" i="10"/>
  <c r="E6" i="10"/>
  <c r="B2" i="10"/>
  <c r="B2" i="9"/>
  <c r="C17" i="7"/>
  <c r="C18" i="7"/>
  <c r="C22" i="7"/>
  <c r="B2" i="3"/>
  <c r="B2" i="6"/>
  <c r="C54" i="9" l="1"/>
  <c r="D54" i="9"/>
  <c r="D54" i="11"/>
  <c r="G39" i="24"/>
  <c r="D39" i="24"/>
  <c r="F21" i="24"/>
  <c r="C34" i="6" s="1"/>
  <c r="C36" i="6" s="1"/>
  <c r="F39" i="14"/>
  <c r="C39" i="14"/>
  <c r="E21" i="14"/>
  <c r="C13" i="6" s="1"/>
  <c r="J39" i="3"/>
  <c r="G39" i="3"/>
  <c r="E13" i="16"/>
  <c r="E22" i="16"/>
  <c r="C20" i="6" s="1"/>
  <c r="E53" i="10"/>
  <c r="C21" i="6" s="1"/>
  <c r="B53" i="11"/>
  <c r="B53" i="10"/>
  <c r="B38" i="24"/>
  <c r="B38" i="14"/>
  <c r="B48" i="12"/>
  <c r="E38" i="14"/>
  <c r="F36" i="11"/>
  <c r="C9" i="6" s="1"/>
  <c r="C7" i="6"/>
  <c r="C8" i="6"/>
  <c r="I38" i="3"/>
  <c r="I21" i="3"/>
  <c r="C11" i="6" s="1"/>
  <c r="H31" i="17"/>
  <c r="C10" i="6" s="1"/>
  <c r="H43" i="17"/>
  <c r="B43" i="17"/>
  <c r="B53" i="9"/>
  <c r="B22" i="16"/>
  <c r="B36" i="11"/>
  <c r="B13" i="16"/>
  <c r="B21" i="24"/>
  <c r="B36" i="9"/>
  <c r="B26" i="12"/>
  <c r="B36" i="10"/>
  <c r="B21" i="14"/>
  <c r="B21" i="3"/>
  <c r="G48" i="12"/>
  <c r="C25" i="6" s="1"/>
  <c r="G26" i="12"/>
  <c r="D30" i="6"/>
  <c r="G54" i="11"/>
  <c r="D35" i="6"/>
  <c r="D36" i="6" s="1"/>
  <c r="D13" i="6"/>
  <c r="D17" i="6" s="1"/>
  <c r="F39" i="24" l="1"/>
  <c r="C26" i="6"/>
  <c r="E39" i="14"/>
  <c r="C24" i="6"/>
  <c r="I39" i="3"/>
  <c r="C23" i="6"/>
  <c r="H44" i="17"/>
  <c r="D31" i="6"/>
  <c r="F54" i="11"/>
  <c r="C12" i="6"/>
  <c r="C17" i="6"/>
  <c r="C30" i="6" l="1"/>
  <c r="C31" i="6" s="1"/>
</calcChain>
</file>

<file path=xl/sharedStrings.xml><?xml version="1.0" encoding="utf-8"?>
<sst xmlns="http://schemas.openxmlformats.org/spreadsheetml/2006/main" count="574" uniqueCount="378">
  <si>
    <t>Show Required/Optional Fields</t>
  </si>
  <si>
    <t>1. Pricing Form Legend</t>
  </si>
  <si>
    <t>Hide Required/Optional Fields</t>
  </si>
  <si>
    <t>All black cells required.</t>
  </si>
  <si>
    <t>All yellow cells optional and can be modified .</t>
  </si>
  <si>
    <t>All other cells are locked.</t>
  </si>
  <si>
    <t>2. Enter Basic Vendor Information</t>
  </si>
  <si>
    <t>Enter Vendor Name to the right:</t>
  </si>
  <si>
    <t>Vendor Name</t>
  </si>
  <si>
    <t>Deployment Approach:</t>
  </si>
  <si>
    <t>3. Complete the following Pricing Tabs</t>
  </si>
  <si>
    <t>Tab Name</t>
  </si>
  <si>
    <t>Instructions</t>
  </si>
  <si>
    <t>Proposed Scope</t>
  </si>
  <si>
    <t>Please complete the black cells with whether the module is proposed, optional, or not bid. Cells default to no bid--update as applicable.</t>
  </si>
  <si>
    <t xml:space="preserve">Module Information </t>
  </si>
  <si>
    <t>Please complete the black cells with information regarding proposed modules. Please complete columns C-G for all proposed software.</t>
  </si>
  <si>
    <t>4. Enter Any Misc Costs and/or Discounts</t>
  </si>
  <si>
    <t>Scope Option 1 - Financial and Human Capital Management  - Costs/Discounts</t>
  </si>
  <si>
    <t>Travel &amp; Lodging Costs</t>
  </si>
  <si>
    <r>
      <rPr>
        <b/>
        <sz val="11"/>
        <color theme="1"/>
        <rFont val="Calibri"/>
        <family val="2"/>
        <scheme val="minor"/>
      </rPr>
      <t xml:space="preserve">One-Time </t>
    </r>
    <r>
      <rPr>
        <sz val="11"/>
        <color theme="1"/>
        <rFont val="Calibri"/>
        <family val="2"/>
        <scheme val="minor"/>
      </rPr>
      <t>State and City Sales Tax (FOB)</t>
    </r>
  </si>
  <si>
    <r>
      <rPr>
        <b/>
        <sz val="11"/>
        <color theme="1"/>
        <rFont val="Calibri"/>
        <family val="2"/>
        <scheme val="minor"/>
      </rPr>
      <t>Ongoing</t>
    </r>
    <r>
      <rPr>
        <sz val="11"/>
        <color theme="1"/>
        <rFont val="Calibri"/>
        <family val="2"/>
        <scheme val="minor"/>
      </rPr>
      <t xml:space="preserve"> Annual State and City Sales Tax (FOB)</t>
    </r>
  </si>
  <si>
    <r>
      <rPr>
        <b/>
        <sz val="11"/>
        <color theme="1"/>
        <rFont val="Calibri"/>
        <family val="2"/>
        <scheme val="minor"/>
      </rPr>
      <t xml:space="preserve">One-Time </t>
    </r>
    <r>
      <rPr>
        <sz val="11"/>
        <color theme="1"/>
        <rFont val="Calibri"/>
        <family val="2"/>
        <scheme val="minor"/>
      </rPr>
      <t>Discount (if applicable)</t>
    </r>
  </si>
  <si>
    <r>
      <rPr>
        <b/>
        <sz val="11"/>
        <color theme="1"/>
        <rFont val="Calibri"/>
        <family val="2"/>
        <scheme val="minor"/>
      </rPr>
      <t xml:space="preserve">Ongoing </t>
    </r>
    <r>
      <rPr>
        <sz val="11"/>
        <color theme="1"/>
        <rFont val="Calibri"/>
        <family val="2"/>
        <scheme val="minor"/>
      </rPr>
      <t>Discount (if applicable)</t>
    </r>
  </si>
  <si>
    <t>Scope Option 2 - Utility Billing  - Costs/Discounts</t>
  </si>
  <si>
    <r>
      <rPr>
        <b/>
        <sz val="11"/>
        <color theme="1"/>
        <rFont val="Calibri"/>
        <family val="2"/>
        <scheme val="minor"/>
      </rPr>
      <t>One-Time</t>
    </r>
    <r>
      <rPr>
        <sz val="11"/>
        <color theme="1"/>
        <rFont val="Calibri"/>
        <family val="2"/>
        <scheme val="minor"/>
      </rPr>
      <t xml:space="preserve"> State and City Sales Tax (FOB)</t>
    </r>
  </si>
  <si>
    <t>6. Finalize Forms for Printing and Submission</t>
  </si>
  <si>
    <t>Additional rows are provided in each worksheet to accommodate additional proposed software and services.  Vendors are encouraged to "hide" unused extra rows in each worksheet before submission.</t>
  </si>
  <si>
    <t>Proposal Summary</t>
  </si>
  <si>
    <t>Cost Category</t>
  </si>
  <si>
    <t>One-Time
Cost</t>
  </si>
  <si>
    <t>Ongoing
Annual Cost</t>
  </si>
  <si>
    <t>Comments</t>
  </si>
  <si>
    <t>Core Scope - Financial Management, HR, and Utility Billing</t>
  </si>
  <si>
    <t>N/A</t>
  </si>
  <si>
    <t>Training Services</t>
  </si>
  <si>
    <t>State and City Sales Tax (FOB)</t>
  </si>
  <si>
    <t>Discount (if applicable)</t>
  </si>
  <si>
    <t>Expanded Scope</t>
  </si>
  <si>
    <t>Grand Total</t>
  </si>
  <si>
    <t>Optional Software and Services</t>
  </si>
  <si>
    <t>Module Information</t>
  </si>
  <si>
    <t>Scope</t>
  </si>
  <si>
    <t>Accounts Payable</t>
  </si>
  <si>
    <t>No Bid</t>
  </si>
  <si>
    <t>Accounts Receivable</t>
  </si>
  <si>
    <t>Bank Reconciliation</t>
  </si>
  <si>
    <t>Budget</t>
  </si>
  <si>
    <t>Cash Receipting</t>
  </si>
  <si>
    <t>Fixed Assets</t>
  </si>
  <si>
    <t>General Ledger</t>
  </si>
  <si>
    <t>Grant and Project Accounting</t>
  </si>
  <si>
    <t>Purchasing</t>
  </si>
  <si>
    <t>Treasury</t>
  </si>
  <si>
    <t>Core HR</t>
  </si>
  <si>
    <t>Employee Benefits</t>
  </si>
  <si>
    <t>Employee Self-Service</t>
  </si>
  <si>
    <t>Payroll</t>
  </si>
  <si>
    <t>Performance Management</t>
  </si>
  <si>
    <t>Personnel Actions</t>
  </si>
  <si>
    <t>Position Control</t>
  </si>
  <si>
    <t>Time and Attendance</t>
  </si>
  <si>
    <t>Utility Account Management</t>
  </si>
  <si>
    <t>Utility Billing</t>
  </si>
  <si>
    <t>Utility Customer Portal</t>
  </si>
  <si>
    <t>Utility Device Management</t>
  </si>
  <si>
    <t>Utility Service Orders</t>
  </si>
  <si>
    <t>Data Analytics</t>
  </si>
  <si>
    <t>Reporting</t>
  </si>
  <si>
    <t>Address Management</t>
  </si>
  <si>
    <t>Business Licensing</t>
  </si>
  <si>
    <t>Business Permitting</t>
  </si>
  <si>
    <t>Code Enforcement</t>
  </si>
  <si>
    <t>Risk Management</t>
  </si>
  <si>
    <t>Contract Management</t>
  </si>
  <si>
    <t>Learning Management</t>
  </si>
  <si>
    <t>Offboarding</t>
  </si>
  <si>
    <t>Recruiting</t>
  </si>
  <si>
    <t>Succession Planning</t>
  </si>
  <si>
    <t>Component</t>
  </si>
  <si>
    <t>Version</t>
  </si>
  <si>
    <t>Licensing Measure (e.g. Users, FTEs)</t>
  </si>
  <si>
    <t># of Licensed (e.g. 5,000)</t>
  </si>
  <si>
    <t>License Type 
(select from dropdown menu)</t>
  </si>
  <si>
    <t>Ongoing Costs Waived in the First Year (Y/N)?</t>
  </si>
  <si>
    <t>Software</t>
  </si>
  <si>
    <t>Total</t>
  </si>
  <si>
    <t>Ancillary Hardware</t>
  </si>
  <si>
    <t>Hardware Description</t>
  </si>
  <si>
    <t>Required
Quantity</t>
  </si>
  <si>
    <t>Unit
Price</t>
  </si>
  <si>
    <t>Implementation Services</t>
  </si>
  <si>
    <t>Estimated Hours</t>
  </si>
  <si>
    <t>Hourly Rate</t>
  </si>
  <si>
    <t>One-Time Cost</t>
  </si>
  <si>
    <t>Training Type</t>
  </si>
  <si>
    <t>Ongoing Cost</t>
  </si>
  <si>
    <t>Data Conversion Services</t>
  </si>
  <si>
    <t>Number</t>
  </si>
  <si>
    <t>Area</t>
  </si>
  <si>
    <t>Requested Conversion item</t>
  </si>
  <si>
    <r>
      <t>Conversion Code</t>
    </r>
    <r>
      <rPr>
        <b/>
        <vertAlign val="superscript"/>
        <sz val="11"/>
        <color theme="0"/>
        <rFont val="Calibri"/>
        <family val="2"/>
        <scheme val="minor"/>
      </rPr>
      <t>1</t>
    </r>
  </si>
  <si>
    <t>Estimated
Hours</t>
  </si>
  <si>
    <t>Hourly
Rate</t>
  </si>
  <si>
    <t>Checks - 3 years</t>
  </si>
  <si>
    <t>Invoices - 3 years</t>
  </si>
  <si>
    <t xml:space="preserve"> </t>
  </si>
  <si>
    <t>Vendor File - all active vendors</t>
  </si>
  <si>
    <t>Budgeting</t>
  </si>
  <si>
    <t>Current adopted budget amounts by line items</t>
  </si>
  <si>
    <t>Current amended budget amounts by line item</t>
  </si>
  <si>
    <t>Budget and actual amount by line item for all funds - 3 years history</t>
  </si>
  <si>
    <t>Capital Assets</t>
  </si>
  <si>
    <t>Asset files (codes, master information, transactions, summaries, transaction journals, funding sources, etc.)</t>
  </si>
  <si>
    <t>All chart of account codes, accounts, and descriptions</t>
  </si>
  <si>
    <t>Detailed transaction history - 7 years</t>
  </si>
  <si>
    <t>Ending balances by account - year prior to detailed transaction conversion beginning</t>
  </si>
  <si>
    <t>Human Resources</t>
  </si>
  <si>
    <t>Retired employee records</t>
  </si>
  <si>
    <t>Employee information history</t>
  </si>
  <si>
    <t>Position tables &amp; allocation information</t>
  </si>
  <si>
    <t>Employee position and demographics</t>
  </si>
  <si>
    <t>Accrual Balances (Current, MTD, QTD, YTD, FYTD)</t>
  </si>
  <si>
    <t>Add pays, adjustments before taxes, tax, deductions, benefits</t>
  </si>
  <si>
    <t>Check History - 10 years</t>
  </si>
  <si>
    <t>Earnings/Deductions history - all</t>
  </si>
  <si>
    <t>Personnel Action History - all</t>
  </si>
  <si>
    <t>Open Purchase orders</t>
  </si>
  <si>
    <t>Customers - all active</t>
  </si>
  <si>
    <t>Payment history</t>
  </si>
  <si>
    <t>Consumption history</t>
  </si>
  <si>
    <t>Meter inventory</t>
  </si>
  <si>
    <t>Meter read sequence information</t>
  </si>
  <si>
    <t>active cases and associated records</t>
  </si>
  <si>
    <t>all completed cases and associated records</t>
  </si>
  <si>
    <t>Permitting</t>
  </si>
  <si>
    <t>all active permits with associated records including applicant information, fees, submitted documents, reviews, etc.</t>
  </si>
  <si>
    <t>all completed permits with associated records including applicant information, fees, submitted documents, reviews, etc.</t>
  </si>
  <si>
    <t>Licensing</t>
  </si>
  <si>
    <t>All active licenses with payment history</t>
  </si>
  <si>
    <t>Address management</t>
  </si>
  <si>
    <t>All addresses</t>
  </si>
  <si>
    <r>
      <rPr>
        <b/>
        <vertAlign val="superscript"/>
        <sz val="11"/>
        <color theme="0"/>
        <rFont val="Calibri"/>
        <family val="2"/>
        <scheme val="minor"/>
      </rPr>
      <t>1</t>
    </r>
    <r>
      <rPr>
        <b/>
        <sz val="11"/>
        <color theme="0"/>
        <rFont val="Calibri"/>
        <family val="2"/>
        <scheme val="minor"/>
      </rPr>
      <t>Data Conversion Codes</t>
    </r>
  </si>
  <si>
    <t>A</t>
  </si>
  <si>
    <t>Utilize/refine existing conversion tools/scripts</t>
  </si>
  <si>
    <t>B</t>
  </si>
  <si>
    <t>Develop conversion scripts</t>
  </si>
  <si>
    <t>C</t>
  </si>
  <si>
    <t>Automated conversion not realistic/appropriate: Manual conversion is targeted</t>
  </si>
  <si>
    <t>D</t>
  </si>
  <si>
    <t>Other data conversion approach, please briefly describe in ‘Comments’ column</t>
  </si>
  <si>
    <t>E</t>
  </si>
  <si>
    <t>Not enough information/Need clarification/Item should be addressed during implementation</t>
  </si>
  <si>
    <t>Interfaces</t>
  </si>
  <si>
    <t>Data Flow
Item #</t>
  </si>
  <si>
    <t>Data Flow
Description</t>
  </si>
  <si>
    <t>Source
Application</t>
  </si>
  <si>
    <t>Direction</t>
  </si>
  <si>
    <t>Target
Application</t>
  </si>
  <si>
    <t>Asset management data and work orders</t>
  </si>
  <si>
    <t>CityWorks</t>
  </si>
  <si>
    <t>«</t>
  </si>
  <si>
    <t>Future ERP</t>
  </si>
  <si>
    <t>Cash receipt transactions</t>
  </si>
  <si>
    <t>Clover</t>
  </si>
  <si>
    <t>à</t>
  </si>
  <si>
    <t>Parks &amp; Rec registration data</t>
  </si>
  <si>
    <t>CommunityPass</t>
  </si>
  <si>
    <t>Fire inspection notes and records</t>
  </si>
  <si>
    <t>MobileEyes</t>
  </si>
  <si>
    <t>Water meter reads</t>
  </si>
  <si>
    <t>Sensus</t>
  </si>
  <si>
    <t>Parcel information and map data</t>
  </si>
  <si>
    <t>ArcGIS</t>
  </si>
  <si>
    <t>Plan review</t>
  </si>
  <si>
    <t>Bluebeam</t>
  </si>
  <si>
    <t>Modifications</t>
  </si>
  <si>
    <t>Module</t>
  </si>
  <si>
    <t>Spec #</t>
  </si>
  <si>
    <t>Description</t>
  </si>
  <si>
    <t>Other Implementation Services</t>
  </si>
  <si>
    <t>Please add any Other Implementation Services  proposed including the Estimated Hours and Hourly Rate. Vendors may define additional items as desired.</t>
  </si>
  <si>
    <t>Project Management</t>
  </si>
  <si>
    <t>Change Management</t>
  </si>
  <si>
    <t>Report Development Assistance</t>
  </si>
  <si>
    <t>Testing Assistance</t>
  </si>
  <si>
    <t>Operational Redesign</t>
  </si>
  <si>
    <t>Custom System Documentation</t>
  </si>
  <si>
    <t>3 Months Post Go-Live Support</t>
  </si>
  <si>
    <t>Please include any optional software and services within this tab, including Estimated Hours and Hourly Rate as applicable. Specify the type of optional item under Type.</t>
  </si>
  <si>
    <t>Type</t>
  </si>
  <si>
    <t>Managed Services (Cloud Only)</t>
  </si>
  <si>
    <t>Please complete the Primary Responsibility indicating “Lead” or “Assist” in Vendor and Client columns.  Please indicate the percentage of services conducted on-site vs off-site totaling 100% and include any comments as necessary.  If there are additional costs to provide a service please also indicate this in the comments area.</t>
  </si>
  <si>
    <t>Service Category/Item</t>
  </si>
  <si>
    <t>Primary Responsibility</t>
  </si>
  <si>
    <t>Provisioning of service
(% on-site versus off-site)</t>
  </si>
  <si>
    <t>Vendor</t>
  </si>
  <si>
    <t>Client</t>
  </si>
  <si>
    <t>On-Site</t>
  </si>
  <si>
    <t>Off-Site</t>
  </si>
  <si>
    <t>Application administration:</t>
  </si>
  <si>
    <t>Maintain the portfolio of projects related to the application</t>
  </si>
  <si>
    <t>Provide demand management support services to assist the Client in the prioritization of application related project requests</t>
  </si>
  <si>
    <t>Participate as part of the Client’s ERP Center of Excellence governance groups</t>
  </si>
  <si>
    <t>Supervise and manage the activities of any staff and subcontractor work related to the ERP system</t>
  </si>
  <si>
    <t>Cooperate with required Client internal and external audits</t>
  </si>
  <si>
    <t>Prepare and distribute an annual summary of ERP project results</t>
  </si>
  <si>
    <t>Work with the Client in developing policies and procedures for management of the ERP environment</t>
  </si>
  <si>
    <t>Assist the Client in ensuring compliance to records retention requirements</t>
  </si>
  <si>
    <t>Stay abreast of industry and regulatory trends that will impact the ERP system</t>
  </si>
  <si>
    <t>Propose solutions where the ERP system can enhance Client goals and initiatives</t>
  </si>
  <si>
    <t>Work with Client management to conduct annual budgeting related to support, maintenance, improvements and enhancements to the ERP environment</t>
  </si>
  <si>
    <t>Assist in the development of budgets for planned ERP initiatives</t>
  </si>
  <si>
    <t>Work with Client management to conduct periodic strategic application planning</t>
  </si>
  <si>
    <t>Assist with the development of business cases related to application growth</t>
  </si>
  <si>
    <t>Manage and maintain application management related procedures and associated documentation</t>
  </si>
  <si>
    <t>Maintain and manage all software licenses (application, database, operating system, etc.)</t>
  </si>
  <si>
    <t>Monitor and report on achievement of Service Level Agreements (SLAs)</t>
  </si>
  <si>
    <t>Hosting services:</t>
  </si>
  <si>
    <t>Provide hosting services for all applications proposed</t>
  </si>
  <si>
    <t>Provide for a replicated system architecture</t>
  </si>
  <si>
    <t>Provide disaster recovery services including system and data restoration</t>
  </si>
  <si>
    <t>Conduct periodic testing of the disaster recovery solution (every 6 months)</t>
  </si>
  <si>
    <t>Provide full and secure off-site backup and recovery services</t>
  </si>
  <si>
    <t>Provide for secure transmission of data before being stored and/or archived</t>
  </si>
  <si>
    <t>Provision of SSAE 16 audits</t>
  </si>
  <si>
    <t>7 x 24 x 365 service desk</t>
  </si>
  <si>
    <t>Provide toll free support line</t>
  </si>
  <si>
    <t>Development services:</t>
  </si>
  <si>
    <t>Perform custom report development</t>
  </si>
  <si>
    <t>Perform query development and maintenance</t>
  </si>
  <si>
    <t>Perform interface development</t>
  </si>
  <si>
    <t>Perform data conversion</t>
  </si>
  <si>
    <t>Perform forms development</t>
  </si>
  <si>
    <t>Provide application development</t>
  </si>
  <si>
    <t>Provide application messaging and other development</t>
  </si>
  <si>
    <t>Perform user interface customization</t>
  </si>
  <si>
    <t>Perform object customization</t>
  </si>
  <si>
    <t>Provide new / modified object development</t>
  </si>
  <si>
    <t>Provide project management services</t>
  </si>
  <si>
    <t>Provide product extension development and support</t>
  </si>
  <si>
    <t>Provide on-going support related to applications that will integrate to the ERP in the future</t>
  </si>
  <si>
    <t xml:space="preserve"> Help desk support (Tier 1 support):</t>
  </si>
  <si>
    <t>Provide Tier 1 help desk support as the first point of application support</t>
  </si>
  <si>
    <t>Provide application user password management including reset management as part of Tier 1 support</t>
  </si>
  <si>
    <t>Attempt to resolve Tier 1 support calls using existing knowledge base</t>
  </si>
  <si>
    <t>Maintain and update the Tier 1 system knowledge base</t>
  </si>
  <si>
    <t>Make determination to escalate Tier 1 issues to Tier 2</t>
  </si>
  <si>
    <t>Service request management:</t>
  </si>
  <si>
    <t>Provide technical and functional troubleshooting support for Tier 2 issues</t>
  </si>
  <si>
    <t>Submit service requests that have moved from Tier 1 to Tier 2 on behalf of the Client</t>
  </si>
  <si>
    <t>Work with the Client to determine if a service request is for new system requests (i.e., change) or involves requests for assistance or error reporting (i.e., incident)</t>
  </si>
  <si>
    <t>Provide a web-based system for submission of service requests</t>
  </si>
  <si>
    <t>Provide service request tracking and reporting</t>
  </si>
  <si>
    <t>Work with the Client and support center in resolving submitted service requests</t>
  </si>
  <si>
    <t>Monitor, measure and report on the status of submitted service requests</t>
  </si>
  <si>
    <t>Provide analysis of recurring incidents and work to establish a resolution or work around for such incidents</t>
  </si>
  <si>
    <t>Work with the Client in reporting and resolving unplanned outages of any component or environment defined at a Severity level of Level 1, Level 2 or Level 3 (level definitions to be defined)</t>
  </si>
  <si>
    <t>Provide root cause analysis for all Severity Level 1 outages</t>
  </si>
  <si>
    <t>Escalate issues, as needed</t>
  </si>
  <si>
    <t>Promptly report outages and service interruptions</t>
  </si>
  <si>
    <t>Install, configure and maintain tools that enable monitoring, administration and management of the Client environment</t>
  </si>
  <si>
    <t>Application management and support:</t>
  </si>
  <si>
    <t>Provide application support to the functional process owners</t>
  </si>
  <si>
    <t>Address functional issues and questions involving “how to” raised by end-users</t>
  </si>
  <si>
    <t>Work with departments to leverage software to streamline business processes</t>
  </si>
  <si>
    <t>Assist with system functionality and process flow questions for software and reports</t>
  </si>
  <si>
    <t>Provide on-site functional support for first time processing of critical client business processes</t>
  </si>
  <si>
    <t>Focused functional process support (i.e., end of year processing)</t>
  </si>
  <si>
    <t>Maintain application releases within X releases of the current software in the production environment</t>
  </si>
  <si>
    <t>Assist in reporting product issues to software vendor support and obtaining resolution</t>
  </si>
  <si>
    <t>Provide object management support</t>
  </si>
  <si>
    <t>Provide availability management and support</t>
  </si>
  <si>
    <t>Provide maintenance and support for all custom and standard interfaces</t>
  </si>
  <si>
    <t>Provide maintenance and support for all forms</t>
  </si>
  <si>
    <t>Provide maintenance and support for all custom and standard reports</t>
  </si>
  <si>
    <t>Provide batch program maintenance and support</t>
  </si>
  <si>
    <t>Develop, manage and maintain application workflows</t>
  </si>
  <si>
    <t>Provide functional testing support</t>
  </si>
  <si>
    <t>Perform installation of required application software</t>
  </si>
  <si>
    <t>Provide post-installation verification testing of required software</t>
  </si>
  <si>
    <t>Generate and analyze customer satisfaction surveys related to application maintenance and support</t>
  </si>
  <si>
    <t>Provide maintenance and support of any ETL services</t>
  </si>
  <si>
    <t>Security administration:</t>
  </si>
  <si>
    <t>Provide application security maintenance and administration</t>
  </si>
  <si>
    <t>Conduct user access management and review</t>
  </si>
  <si>
    <t>Perform security patch management</t>
  </si>
  <si>
    <t>Perform antivirus management</t>
  </si>
  <si>
    <t>Ensure that the application and environment conforms to required regulatory compliance requirements</t>
  </si>
  <si>
    <t>Participate in and provide support for application and general control reviews</t>
  </si>
  <si>
    <t>Configuration management:</t>
  </si>
  <si>
    <t>Manage and maintain system configuration settings</t>
  </si>
  <si>
    <t>Document all changes to configuration components</t>
  </si>
  <si>
    <t>Resolve functional issues related to application configuration or business processes</t>
  </si>
  <si>
    <t>Develop a change management process for all changes that will affect the various environments</t>
  </si>
  <si>
    <t>Provide code/version change control</t>
  </si>
  <si>
    <t>Provide code/version configuration management and support</t>
  </si>
  <si>
    <t>Maintain version information for all configuration items</t>
  </si>
  <si>
    <t>Manage configuration of the environment to maximize system performance</t>
  </si>
  <si>
    <t>Work with the Client to ensure that desktop configurations are being satisfied</t>
  </si>
  <si>
    <t>Provide operational support for printer queue configuration</t>
  </si>
  <si>
    <t>Develop and maintain architecture documents that represent the current configuration of all environments</t>
  </si>
  <si>
    <t>Provide assistance to Client in the management of required desktop images</t>
  </si>
  <si>
    <t>Release management:</t>
  </si>
  <si>
    <t>Provide guidance to Client on release planning</t>
  </si>
  <si>
    <t>Assess impacts of new releases to the environment</t>
  </si>
  <si>
    <t>Create a release plan for each release</t>
  </si>
  <si>
    <t>Perform periodic refreshes of the non-production environments from the production environment including all relevant object updates (i.e., data, application, etc.)</t>
  </si>
  <si>
    <t>Perform application upgrades</t>
  </si>
  <si>
    <t>Perform tax updates</t>
  </si>
  <si>
    <t>Perform maintenance pack installations</t>
  </si>
  <si>
    <t>Perform Emergency Release updates, as needed</t>
  </si>
  <si>
    <t>Access management:</t>
  </si>
  <si>
    <t>Manage administrative user access to the environments</t>
  </si>
  <si>
    <t>Manage user access at the operating system and database level</t>
  </si>
  <si>
    <t>Manage application users and their access to the various environments</t>
  </si>
  <si>
    <t>Performance management:</t>
  </si>
  <si>
    <t>Monitor system performance</t>
  </si>
  <si>
    <t>Monitor application performance</t>
  </si>
  <si>
    <t>Monitor batch job performance</t>
  </si>
  <si>
    <t>Analyze performance-related incidents to identify factors impacting performance</t>
  </si>
  <si>
    <t>Provide recommendations to improve system performance</t>
  </si>
  <si>
    <t>Work with the Client infrastructure area to ensure that network connectivity and bandwidth requirements are being satisfied</t>
  </si>
  <si>
    <t>Training support:</t>
  </si>
  <si>
    <t>Provide on-going functional training for current and new users of the system including core and end-users</t>
  </si>
  <si>
    <t>Maintain currency of all training related documentation</t>
  </si>
  <si>
    <t>Technical support:</t>
  </si>
  <si>
    <t>Review and resolve technical issues with the system</t>
  </si>
  <si>
    <t>Assist with system debugging and issue resolution</t>
  </si>
  <si>
    <t>Resolve system technical issues with batch programs, reports, workflows, etc.</t>
  </si>
  <si>
    <t>Answer technical questions for day to day maintenance</t>
  </si>
  <si>
    <t>Perform system administration</t>
  </si>
  <si>
    <t>Provide system monitoring and tuning</t>
  </si>
  <si>
    <t>Provide system capacity planning</t>
  </si>
  <si>
    <t>Provide storage capacity planning</t>
  </si>
  <si>
    <t>Provide network capacity planning</t>
  </si>
  <si>
    <t>Provide workload management and support</t>
  </si>
  <si>
    <t>Perform infrastructure maintenance and support</t>
  </si>
  <si>
    <t>Manage the testing of all application and system changes prior to applying to production</t>
  </si>
  <si>
    <t>Perform operating system patching and updates/service packs (servers and other system components)</t>
  </si>
  <si>
    <t>Perform system software patching and updates/service packs (server)</t>
  </si>
  <si>
    <t>Perform system patching and updates/service packs (desktop)</t>
  </si>
  <si>
    <t>Provide change bundling analysis to reduce the frequency and length of time required to apply changes</t>
  </si>
  <si>
    <t>Provide a back-out plan for changes to the various environments</t>
  </si>
  <si>
    <t>Apply object updates</t>
  </si>
  <si>
    <t>Apply code patches for application software</t>
  </si>
  <si>
    <t>Implement minor technology updates</t>
  </si>
  <si>
    <t>Provide system maintenance scheduling and coordination</t>
  </si>
  <si>
    <t>Report system outages and service interruptions</t>
  </si>
  <si>
    <t>Perform antivirus management (server)</t>
  </si>
  <si>
    <t>Perform object migrations</t>
  </si>
  <si>
    <t>Provide infrastructure monitoring and alerting</t>
  </si>
  <si>
    <t>Manage printer services</t>
  </si>
  <si>
    <t>Monitor and manage printer queues for dedicated ERP printers</t>
  </si>
  <si>
    <t>Provide environment set-up, maintenance and support to include the following environments:</t>
  </si>
  <si>
    <t>Production</t>
  </si>
  <si>
    <t>Test</t>
  </si>
  <si>
    <t>Others</t>
  </si>
  <si>
    <t>Database support:</t>
  </si>
  <si>
    <t>Perform database administration</t>
  </si>
  <si>
    <t>Perform database monitoring</t>
  </si>
  <si>
    <t>Perform database tuning</t>
  </si>
  <si>
    <t>Manage database security</t>
  </si>
  <si>
    <t>Perform database startup/shutdown procedures</t>
  </si>
  <si>
    <t>Manage and monitor file maintenance requirements</t>
  </si>
  <si>
    <t>Perform scheduled maintenance procedures</t>
  </si>
  <si>
    <t>Perform database patching and updates/service packs</t>
  </si>
  <si>
    <t>Communicate patch and update impact analysis</t>
  </si>
  <si>
    <t>Perform database capacity planning</t>
  </si>
  <si>
    <t>Perform database refresh/clones</t>
  </si>
  <si>
    <t>Perform database backup and recovery</t>
  </si>
  <si>
    <t>Work with Client to determine purge or system archival needs</t>
  </si>
  <si>
    <t>Upgrade lab:</t>
  </si>
  <si>
    <t>Database upgrade</t>
  </si>
  <si>
    <t>Application upgrade</t>
  </si>
  <si>
    <t>Operating system upgrade</t>
  </si>
  <si>
    <t>Tools upgrade</t>
  </si>
  <si>
    <t>Implementation lab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</si>
</sst>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5">
    <font>
      <sz val="11"/>
      <color theme="1"/>
      <name val="Calibri"/>
      <family val="2"/>
      <scheme val="minor"/>
    </font>
    <font>
      <b/>
      <sz val="11"/>
      <color theme="0"/>
      <name val="Calibri"/>
      <family val="2"/>
      <scheme val="minor"/>
    </font>
    <font>
      <b/>
      <sz val="11"/>
      <color theme="1"/>
      <name val="Calibri"/>
      <family val="2"/>
      <scheme val="minor"/>
    </font>
    <font>
      <b/>
      <i/>
      <sz val="11"/>
      <color theme="0"/>
      <name val="Calibri"/>
      <family val="2"/>
      <scheme val="minor"/>
    </font>
    <font>
      <i/>
      <sz val="11"/>
      <color theme="1"/>
      <name val="Calibri"/>
      <family val="2"/>
      <scheme val="minor"/>
    </font>
    <font>
      <sz val="11"/>
      <name val="Calibri"/>
      <family val="2"/>
      <scheme val="minor"/>
    </font>
    <font>
      <b/>
      <sz val="14"/>
      <color theme="0"/>
      <name val="Calibri"/>
      <family val="2"/>
      <scheme val="minor"/>
    </font>
    <font>
      <b/>
      <sz val="16"/>
      <color theme="0"/>
      <name val="Calibri"/>
      <family val="2"/>
      <scheme val="minor"/>
    </font>
    <font>
      <b/>
      <sz val="14"/>
      <name val="Calibri"/>
      <family val="2"/>
      <scheme val="minor"/>
    </font>
    <font>
      <sz val="12"/>
      <color theme="1"/>
      <name val="Calibri"/>
      <family val="2"/>
      <scheme val="minor"/>
    </font>
    <font>
      <b/>
      <sz val="11"/>
      <name val="Calibri"/>
      <family val="2"/>
      <scheme val="minor"/>
    </font>
    <font>
      <b/>
      <sz val="10"/>
      <color rgb="FF00539B"/>
      <name val="Calibri"/>
      <family val="2"/>
      <scheme val="minor"/>
    </font>
    <font>
      <b/>
      <sz val="10"/>
      <color rgb="FFE58E1A"/>
      <name val="Calibri"/>
      <family val="2"/>
      <scheme val="minor"/>
    </font>
    <font>
      <b/>
      <sz val="10"/>
      <color rgb="FFBF311A"/>
      <name val="Calibri"/>
      <family val="2"/>
      <scheme val="minor"/>
    </font>
    <font>
      <sz val="9"/>
      <color theme="1"/>
      <name val="Calibri"/>
      <family val="2"/>
      <scheme val="minor"/>
    </font>
    <font>
      <b/>
      <vertAlign val="superscript"/>
      <sz val="11"/>
      <color theme="0"/>
      <name val="Calibri"/>
      <family val="2"/>
      <scheme val="minor"/>
    </font>
    <font>
      <b/>
      <sz val="10"/>
      <color rgb="FFFF0000"/>
      <name val="Calibri"/>
      <family val="2"/>
      <scheme val="minor"/>
    </font>
    <font>
      <b/>
      <sz val="11"/>
      <color rgb="FFFF0000"/>
      <name val="Calibri"/>
      <family val="2"/>
      <scheme val="minor"/>
    </font>
    <font>
      <sz val="11"/>
      <color theme="0"/>
      <name val="Calibri"/>
      <family val="2"/>
      <scheme val="minor"/>
    </font>
    <font>
      <sz val="11"/>
      <color rgb="FF000000"/>
      <name val="Symbol"/>
      <family val="1"/>
      <charset val="2"/>
    </font>
    <font>
      <sz val="11"/>
      <color rgb="FF000000"/>
      <name val="Wingdings"/>
      <charset val="2"/>
    </font>
    <font>
      <sz val="11"/>
      <name val="Wingdings"/>
      <charset val="2"/>
    </font>
    <font>
      <sz val="11"/>
      <name val="Symbol"/>
      <family val="1"/>
      <charset val="2"/>
    </font>
    <font>
      <sz val="11"/>
      <color rgb="FF000000"/>
      <name val="Calibri"/>
      <family val="2"/>
      <scheme val="minor"/>
    </font>
    <font>
      <b/>
      <sz val="10"/>
      <color theme="0"/>
      <name val="Calibri"/>
      <family val="2"/>
      <scheme val="minor"/>
    </font>
  </fonts>
  <fills count="19">
    <fill>
      <patternFill patternType="none"/>
    </fill>
    <fill>
      <patternFill patternType="gray125"/>
    </fill>
    <fill>
      <patternFill patternType="solid">
        <fgColor rgb="FF00539B"/>
        <bgColor indexed="64"/>
      </patternFill>
    </fill>
    <fill>
      <patternFill patternType="solid">
        <fgColor rgb="FF949B50"/>
        <bgColor indexed="64"/>
      </patternFill>
    </fill>
    <fill>
      <patternFill patternType="solid">
        <fgColor rgb="FF56A0D3"/>
        <bgColor indexed="64"/>
      </patternFill>
    </fill>
    <fill>
      <patternFill patternType="solid">
        <fgColor rgb="FF807F83"/>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theme="0" tint="-0.14996795556505021"/>
        <bgColor indexed="64"/>
      </patternFill>
    </fill>
    <fill>
      <patternFill patternType="solid">
        <fgColor theme="0" tint="-0.14999847407452621"/>
        <bgColor rgb="FFD9D9D9"/>
      </patternFill>
    </fill>
    <fill>
      <patternFill patternType="solid">
        <fgColor rgb="FFFFFF99"/>
        <bgColor indexed="64"/>
      </patternFill>
    </fill>
  </fills>
  <borders count="62">
    <border>
      <left/>
      <right/>
      <top/>
      <bottom/>
      <diagonal/>
    </border>
    <border>
      <left style="medium">
        <color rgb="FF00539B"/>
      </left>
      <right style="thin">
        <color theme="0"/>
      </right>
      <top style="medium">
        <color rgb="FF00539B"/>
      </top>
      <bottom style="thin">
        <color theme="0"/>
      </bottom>
      <diagonal/>
    </border>
    <border>
      <left style="thin">
        <color theme="0"/>
      </left>
      <right style="thin">
        <color theme="0"/>
      </right>
      <top style="medium">
        <color rgb="FF00539B"/>
      </top>
      <bottom style="thin">
        <color theme="0"/>
      </bottom>
      <diagonal/>
    </border>
    <border>
      <left style="thin">
        <color theme="0"/>
      </left>
      <right style="medium">
        <color rgb="FF00539B"/>
      </right>
      <top style="medium">
        <color rgb="FF00539B"/>
      </top>
      <bottom style="thin">
        <color theme="0"/>
      </bottom>
      <diagonal/>
    </border>
    <border>
      <left style="medium">
        <color rgb="FF00539B"/>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rgb="FF00539B"/>
      </right>
      <top style="thin">
        <color theme="0"/>
      </top>
      <bottom style="thin">
        <color theme="0"/>
      </bottom>
      <diagonal/>
    </border>
    <border>
      <left style="medium">
        <color rgb="FF00539B"/>
      </left>
      <right style="thin">
        <color theme="0"/>
      </right>
      <top style="thin">
        <color theme="0"/>
      </top>
      <bottom style="medium">
        <color rgb="FF00539B"/>
      </bottom>
      <diagonal/>
    </border>
    <border>
      <left style="thin">
        <color theme="0"/>
      </left>
      <right style="thin">
        <color theme="0"/>
      </right>
      <top style="thin">
        <color theme="0"/>
      </top>
      <bottom style="medium">
        <color rgb="FF00539B"/>
      </bottom>
      <diagonal/>
    </border>
    <border>
      <left style="thin">
        <color theme="0"/>
      </left>
      <right style="medium">
        <color rgb="FF00539B"/>
      </right>
      <top style="thin">
        <color theme="0"/>
      </top>
      <bottom style="medium">
        <color rgb="FF00539B"/>
      </bottom>
      <diagonal/>
    </border>
    <border>
      <left/>
      <right/>
      <top style="thin">
        <color theme="0"/>
      </top>
      <bottom style="thin">
        <color theme="0"/>
      </bottom>
      <diagonal/>
    </border>
    <border>
      <left/>
      <right style="medium">
        <color rgb="FF00539B"/>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medium">
        <color rgb="FF00539B"/>
      </left>
      <right/>
      <top style="thin">
        <color theme="0"/>
      </top>
      <bottom style="thin">
        <color theme="0"/>
      </bottom>
      <diagonal/>
    </border>
    <border>
      <left style="medium">
        <color rgb="FF00539B"/>
      </left>
      <right/>
      <top style="medium">
        <color rgb="FF00539B"/>
      </top>
      <bottom style="thin">
        <color theme="0"/>
      </bottom>
      <diagonal/>
    </border>
    <border>
      <left/>
      <right/>
      <top style="medium">
        <color rgb="FF00539B"/>
      </top>
      <bottom style="thin">
        <color theme="0"/>
      </bottom>
      <diagonal/>
    </border>
    <border>
      <left/>
      <right style="medium">
        <color rgb="FF00539B"/>
      </right>
      <top style="medium">
        <color rgb="FF00539B"/>
      </top>
      <bottom style="thin">
        <color theme="0"/>
      </bottom>
      <diagonal/>
    </border>
    <border>
      <left style="medium">
        <color rgb="FF00539B"/>
      </left>
      <right/>
      <top style="thin">
        <color theme="0"/>
      </top>
      <bottom style="medium">
        <color rgb="FF00539B"/>
      </bottom>
      <diagonal/>
    </border>
    <border>
      <left/>
      <right/>
      <top style="thin">
        <color theme="0"/>
      </top>
      <bottom style="medium">
        <color rgb="FF00539B"/>
      </bottom>
      <diagonal/>
    </border>
    <border>
      <left/>
      <right style="thin">
        <color theme="0"/>
      </right>
      <top style="thin">
        <color theme="0"/>
      </top>
      <bottom style="medium">
        <color rgb="FF00539B"/>
      </bottom>
      <diagonal/>
    </border>
    <border>
      <left/>
      <right style="thin">
        <color theme="0"/>
      </right>
      <top style="medium">
        <color rgb="FF00539B"/>
      </top>
      <bottom style="thin">
        <color theme="0"/>
      </bottom>
      <diagonal/>
    </border>
    <border>
      <left style="thick">
        <color rgb="FF807F83"/>
      </left>
      <right style="thick">
        <color rgb="FF807F83"/>
      </right>
      <top style="thick">
        <color rgb="FF807F83"/>
      </top>
      <bottom style="thick">
        <color rgb="FF807F83"/>
      </bottom>
      <diagonal/>
    </border>
    <border>
      <left style="thick">
        <color rgb="FF807F83"/>
      </left>
      <right/>
      <top style="thick">
        <color rgb="FF807F83"/>
      </top>
      <bottom style="thick">
        <color rgb="FF807F83"/>
      </bottom>
      <diagonal/>
    </border>
    <border>
      <left/>
      <right/>
      <top style="thick">
        <color rgb="FF807F83"/>
      </top>
      <bottom style="thick">
        <color rgb="FF807F83"/>
      </bottom>
      <diagonal/>
    </border>
    <border>
      <left/>
      <right style="thick">
        <color rgb="FF807F83"/>
      </right>
      <top style="thick">
        <color rgb="FF807F83"/>
      </top>
      <bottom style="thick">
        <color rgb="FF807F83"/>
      </bottom>
      <diagonal/>
    </border>
    <border>
      <left style="medium">
        <color rgb="FF00539B"/>
      </left>
      <right/>
      <top style="medium">
        <color rgb="FF00539B"/>
      </top>
      <bottom/>
      <diagonal/>
    </border>
    <border>
      <left/>
      <right/>
      <top style="medium">
        <color rgb="FF00539B"/>
      </top>
      <bottom/>
      <diagonal/>
    </border>
    <border>
      <left/>
      <right style="medium">
        <color rgb="FF00539B"/>
      </right>
      <top style="medium">
        <color rgb="FF00539B"/>
      </top>
      <bottom/>
      <diagonal/>
    </border>
    <border>
      <left style="medium">
        <color theme="3"/>
      </left>
      <right style="thin">
        <color theme="0"/>
      </right>
      <top style="medium">
        <color theme="3"/>
      </top>
      <bottom style="thin">
        <color theme="0"/>
      </bottom>
      <diagonal/>
    </border>
    <border>
      <left style="thin">
        <color theme="0"/>
      </left>
      <right style="thin">
        <color theme="0"/>
      </right>
      <top style="medium">
        <color theme="3"/>
      </top>
      <bottom style="thin">
        <color theme="0"/>
      </bottom>
      <diagonal/>
    </border>
    <border>
      <left style="thin">
        <color theme="0"/>
      </left>
      <right style="medium">
        <color theme="3"/>
      </right>
      <top style="medium">
        <color theme="3"/>
      </top>
      <bottom style="thin">
        <color theme="0"/>
      </bottom>
      <diagonal/>
    </border>
    <border>
      <left style="medium">
        <color theme="3"/>
      </left>
      <right/>
      <top style="thin">
        <color theme="0"/>
      </top>
      <bottom style="thin">
        <color theme="0"/>
      </bottom>
      <diagonal/>
    </border>
    <border>
      <left/>
      <right style="medium">
        <color theme="3"/>
      </right>
      <top style="thin">
        <color theme="0"/>
      </top>
      <bottom style="thin">
        <color theme="0"/>
      </bottom>
      <diagonal/>
    </border>
    <border>
      <left style="medium">
        <color theme="3"/>
      </left>
      <right style="thin">
        <color theme="0"/>
      </right>
      <top style="thin">
        <color theme="0"/>
      </top>
      <bottom style="thin">
        <color theme="0"/>
      </bottom>
      <diagonal/>
    </border>
    <border>
      <left style="thin">
        <color theme="0"/>
      </left>
      <right style="medium">
        <color theme="3"/>
      </right>
      <top style="thin">
        <color theme="0"/>
      </top>
      <bottom style="thin">
        <color theme="0"/>
      </bottom>
      <diagonal/>
    </border>
    <border>
      <left style="medium">
        <color theme="3"/>
      </left>
      <right style="thin">
        <color theme="0"/>
      </right>
      <top style="thin">
        <color theme="0"/>
      </top>
      <bottom style="medium">
        <color theme="3"/>
      </bottom>
      <diagonal/>
    </border>
    <border>
      <left style="thin">
        <color theme="0"/>
      </left>
      <right style="thin">
        <color theme="0"/>
      </right>
      <top style="thin">
        <color theme="0"/>
      </top>
      <bottom style="medium">
        <color theme="3"/>
      </bottom>
      <diagonal/>
    </border>
    <border>
      <left style="thin">
        <color theme="0"/>
      </left>
      <right style="medium">
        <color theme="3"/>
      </right>
      <top style="thin">
        <color theme="0"/>
      </top>
      <bottom style="medium">
        <color theme="3"/>
      </bottom>
      <diagonal/>
    </border>
    <border>
      <left style="thin">
        <color theme="0"/>
      </left>
      <right/>
      <top style="medium">
        <color theme="3"/>
      </top>
      <bottom style="thin">
        <color theme="0"/>
      </bottom>
      <diagonal/>
    </border>
    <border>
      <left style="thin">
        <color theme="0"/>
      </left>
      <right style="double">
        <color theme="0"/>
      </right>
      <top style="thin">
        <color theme="0"/>
      </top>
      <bottom style="thin">
        <color theme="0"/>
      </bottom>
      <diagonal/>
    </border>
    <border>
      <left style="medium">
        <color theme="3"/>
      </left>
      <right style="thin">
        <color theme="0"/>
      </right>
      <top style="thin">
        <color theme="0"/>
      </top>
      <bottom/>
      <diagonal/>
    </border>
    <border>
      <left style="medium">
        <color theme="3"/>
      </left>
      <right style="thin">
        <color theme="0"/>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double">
        <color theme="0"/>
      </right>
      <top style="thin">
        <color theme="0"/>
      </top>
      <bottom style="medium">
        <color theme="3"/>
      </bottom>
      <diagonal/>
    </border>
    <border>
      <left/>
      <right style="thin">
        <color theme="0"/>
      </right>
      <top/>
      <bottom/>
      <diagonal/>
    </border>
    <border>
      <left/>
      <right/>
      <top style="thin">
        <color theme="0"/>
      </top>
      <bottom/>
      <diagonal/>
    </border>
    <border>
      <left style="thin">
        <color theme="0"/>
      </left>
      <right/>
      <top style="thin">
        <color theme="0"/>
      </top>
      <bottom style="medium">
        <color theme="3"/>
      </bottom>
      <diagonal/>
    </border>
    <border>
      <left style="medium">
        <color theme="3"/>
      </left>
      <right/>
      <top style="medium">
        <color theme="3"/>
      </top>
      <bottom style="thin">
        <color theme="0"/>
      </bottom>
      <diagonal/>
    </border>
    <border>
      <left/>
      <right/>
      <top style="medium">
        <color theme="3"/>
      </top>
      <bottom style="thin">
        <color theme="0"/>
      </bottom>
      <diagonal/>
    </border>
    <border>
      <left/>
      <right style="medium">
        <color theme="3"/>
      </right>
      <top style="medium">
        <color theme="3"/>
      </top>
      <bottom style="thin">
        <color theme="0"/>
      </bottom>
      <diagonal/>
    </border>
    <border>
      <left/>
      <right style="thin">
        <color theme="0"/>
      </right>
      <top style="thin">
        <color theme="0"/>
      </top>
      <bottom style="medium">
        <color theme="3"/>
      </bottom>
      <diagonal/>
    </border>
    <border>
      <left style="thin">
        <color theme="0"/>
      </left>
      <right/>
      <top style="medium">
        <color rgb="FF00539B"/>
      </top>
      <bottom style="thin">
        <color theme="0"/>
      </bottom>
      <diagonal/>
    </border>
    <border>
      <left style="thin">
        <color theme="0"/>
      </left>
      <right/>
      <top/>
      <bottom/>
      <diagonal/>
    </border>
    <border>
      <left style="medium">
        <color theme="3"/>
      </left>
      <right style="thin">
        <color theme="0"/>
      </right>
      <top style="thin">
        <color theme="0"/>
      </top>
      <bottom style="medium">
        <color rgb="FF00539B"/>
      </bottom>
      <diagonal/>
    </border>
    <border>
      <left style="thin">
        <color theme="0"/>
      </left>
      <right style="medium">
        <color theme="3"/>
      </right>
      <top style="thin">
        <color theme="0"/>
      </top>
      <bottom style="medium">
        <color rgb="FF00539B"/>
      </bottom>
      <diagonal/>
    </border>
    <border>
      <left style="thin">
        <color theme="0"/>
      </left>
      <right style="thin">
        <color theme="0"/>
      </right>
      <top style="thin">
        <color theme="0"/>
      </top>
      <bottom/>
      <diagonal/>
    </border>
    <border>
      <left style="medium">
        <color rgb="FF00539B"/>
      </left>
      <right style="thin">
        <color theme="0"/>
      </right>
      <top/>
      <bottom style="thin">
        <color theme="0"/>
      </bottom>
      <diagonal/>
    </border>
    <border>
      <left style="thin">
        <color theme="0"/>
      </left>
      <right style="medium">
        <color rgb="FF00539B"/>
      </right>
      <top/>
      <bottom style="thin">
        <color theme="0"/>
      </bottom>
      <diagonal/>
    </border>
    <border>
      <left style="thin">
        <color theme="0"/>
      </left>
      <right style="medium">
        <color rgb="FF00539B"/>
      </right>
      <top style="medium">
        <color theme="3"/>
      </top>
      <bottom style="thin">
        <color theme="0"/>
      </bottom>
      <diagonal/>
    </border>
  </borders>
  <cellStyleXfs count="1">
    <xf numFmtId="0" fontId="0" fillId="0" borderId="0"/>
  </cellStyleXfs>
  <cellXfs count="336">
    <xf numFmtId="0" fontId="0" fillId="0" borderId="0" xfId="0"/>
    <xf numFmtId="0" fontId="0" fillId="0" borderId="0" xfId="0" applyAlignment="1">
      <alignment vertical="center"/>
    </xf>
    <xf numFmtId="164" fontId="3" fillId="4" borderId="5" xfId="0" applyNumberFormat="1" applyFont="1" applyFill="1" applyBorder="1" applyAlignment="1">
      <alignment horizontal="center" vertical="center"/>
    </xf>
    <xf numFmtId="0" fontId="1" fillId="2" borderId="7" xfId="0" applyFont="1" applyFill="1" applyBorder="1" applyAlignment="1">
      <alignment vertical="center"/>
    </xf>
    <xf numFmtId="0" fontId="1" fillId="2" borderId="4" xfId="0" applyFont="1" applyFill="1" applyBorder="1" applyAlignment="1">
      <alignment horizontal="left" vertical="center"/>
    </xf>
    <xf numFmtId="0" fontId="1" fillId="2" borderId="4" xfId="0" applyFont="1" applyFill="1" applyBorder="1" applyAlignment="1">
      <alignment vertical="center"/>
    </xf>
    <xf numFmtId="0" fontId="1" fillId="2" borderId="5" xfId="0" applyFont="1" applyFill="1" applyBorder="1" applyAlignment="1">
      <alignment horizontal="center" vertical="center" wrapText="1"/>
    </xf>
    <xf numFmtId="0" fontId="1" fillId="2" borderId="5" xfId="0" applyFont="1" applyFill="1" applyBorder="1" applyAlignment="1">
      <alignment vertical="center" wrapText="1"/>
    </xf>
    <xf numFmtId="164" fontId="1" fillId="2" borderId="9" xfId="0" applyNumberFormat="1" applyFont="1" applyFill="1" applyBorder="1" applyAlignment="1">
      <alignment horizontal="center" vertical="center"/>
    </xf>
    <xf numFmtId="0" fontId="1" fillId="4" borderId="4" xfId="0" applyFont="1" applyFill="1" applyBorder="1" applyAlignment="1">
      <alignment vertical="center"/>
    </xf>
    <xf numFmtId="0" fontId="1" fillId="2" borderId="6" xfId="0" applyFont="1" applyFill="1" applyBorder="1" applyAlignment="1">
      <alignment horizontal="left" vertical="center"/>
    </xf>
    <xf numFmtId="0" fontId="3" fillId="3" borderId="4" xfId="0" applyFont="1" applyFill="1" applyBorder="1" applyAlignment="1">
      <alignment horizontal="left" vertical="center" indent="1"/>
    </xf>
    <xf numFmtId="0" fontId="3" fillId="4" borderId="4" xfId="0" applyFont="1" applyFill="1" applyBorder="1" applyAlignment="1">
      <alignment horizontal="left" vertical="center" indent="1"/>
    </xf>
    <xf numFmtId="0" fontId="1" fillId="3" borderId="6" xfId="0" applyFont="1" applyFill="1" applyBorder="1" applyAlignment="1">
      <alignment horizontal="left" vertical="center" indent="1"/>
    </xf>
    <xf numFmtId="0" fontId="1" fillId="2" borderId="4" xfId="0" applyFont="1" applyFill="1" applyBorder="1" applyAlignment="1">
      <alignment horizontal="left" vertical="center" wrapText="1"/>
    </xf>
    <xf numFmtId="3" fontId="1" fillId="3" borderId="5" xfId="0" applyNumberFormat="1" applyFont="1" applyFill="1" applyBorder="1" applyAlignment="1">
      <alignment horizontal="center" vertical="center"/>
    </xf>
    <xf numFmtId="3" fontId="3" fillId="4" borderId="5" xfId="0" applyNumberFormat="1" applyFont="1" applyFill="1" applyBorder="1" applyAlignment="1">
      <alignment horizontal="center" vertical="center"/>
    </xf>
    <xf numFmtId="3" fontId="3" fillId="3" borderId="5" xfId="0" applyNumberFormat="1" applyFont="1" applyFill="1" applyBorder="1" applyAlignment="1">
      <alignment horizontal="center" vertical="center"/>
    </xf>
    <xf numFmtId="165" fontId="1" fillId="4" borderId="5" xfId="0" applyNumberFormat="1" applyFont="1" applyFill="1" applyBorder="1" applyAlignment="1">
      <alignment horizontal="center" vertical="center"/>
    </xf>
    <xf numFmtId="165" fontId="1" fillId="3" borderId="5" xfId="0" applyNumberFormat="1" applyFont="1" applyFill="1" applyBorder="1" applyAlignment="1">
      <alignment horizontal="center" vertical="center"/>
    </xf>
    <xf numFmtId="165" fontId="1" fillId="2" borderId="8" xfId="0" applyNumberFormat="1" applyFont="1" applyFill="1" applyBorder="1" applyAlignment="1">
      <alignment horizontal="center" vertical="center"/>
    </xf>
    <xf numFmtId="165" fontId="3" fillId="4" borderId="5" xfId="0" applyNumberFormat="1" applyFont="1" applyFill="1" applyBorder="1" applyAlignment="1">
      <alignment horizontal="center" vertical="center"/>
    </xf>
    <xf numFmtId="165" fontId="3" fillId="3" borderId="5" xfId="0" applyNumberFormat="1" applyFont="1" applyFill="1" applyBorder="1" applyAlignment="1">
      <alignment horizontal="center" vertical="center"/>
    </xf>
    <xf numFmtId="165" fontId="3" fillId="4" borderId="12" xfId="0" applyNumberFormat="1" applyFont="1" applyFill="1" applyBorder="1" applyAlignment="1">
      <alignment horizontal="center" vertical="center"/>
    </xf>
    <xf numFmtId="165" fontId="3" fillId="3" borderId="12" xfId="0" applyNumberFormat="1" applyFont="1" applyFill="1" applyBorder="1" applyAlignment="1">
      <alignment horizontal="center" vertical="center"/>
    </xf>
    <xf numFmtId="0" fontId="1" fillId="2" borderId="6" xfId="0" applyFont="1" applyFill="1" applyBorder="1" applyAlignment="1">
      <alignment vertical="center" wrapText="1"/>
    </xf>
    <xf numFmtId="0" fontId="1" fillId="2" borderId="9" xfId="0" applyFont="1" applyFill="1" applyBorder="1" applyAlignment="1">
      <alignment horizontal="left" vertical="center"/>
    </xf>
    <xf numFmtId="3" fontId="1" fillId="4" borderId="5" xfId="0" applyNumberFormat="1" applyFont="1" applyFill="1" applyBorder="1" applyAlignment="1">
      <alignment horizontal="center" vertical="center"/>
    </xf>
    <xf numFmtId="3" fontId="1" fillId="2" borderId="8" xfId="0" applyNumberFormat="1" applyFont="1" applyFill="1" applyBorder="1" applyAlignment="1">
      <alignment horizontal="center" vertical="center"/>
    </xf>
    <xf numFmtId="0" fontId="0" fillId="0" borderId="0" xfId="0" applyAlignment="1">
      <alignment horizontal="center" vertical="center"/>
    </xf>
    <xf numFmtId="0" fontId="0" fillId="4" borderId="6" xfId="0" applyFill="1" applyBorder="1"/>
    <xf numFmtId="0" fontId="0" fillId="3" borderId="6" xfId="0" applyFill="1" applyBorder="1"/>
    <xf numFmtId="0" fontId="0" fillId="2" borderId="9" xfId="0" applyFill="1" applyBorder="1" applyAlignment="1">
      <alignment vertical="center"/>
    </xf>
    <xf numFmtId="3" fontId="1" fillId="2" borderId="5" xfId="0" applyNumberFormat="1" applyFont="1" applyFill="1" applyBorder="1" applyAlignment="1">
      <alignment horizontal="center" vertical="center" wrapText="1"/>
    </xf>
    <xf numFmtId="3" fontId="0" fillId="0" borderId="0" xfId="0" applyNumberFormat="1"/>
    <xf numFmtId="0" fontId="5" fillId="5" borderId="22" xfId="0" applyFont="1" applyFill="1" applyBorder="1" applyAlignment="1">
      <alignment vertical="center"/>
    </xf>
    <xf numFmtId="0" fontId="5" fillId="5" borderId="22" xfId="0" applyFont="1" applyFill="1" applyBorder="1" applyAlignment="1">
      <alignment horizontal="center" vertical="center"/>
    </xf>
    <xf numFmtId="0" fontId="6" fillId="7" borderId="22" xfId="0" applyFont="1" applyFill="1" applyBorder="1" applyAlignment="1">
      <alignment horizontal="center" vertical="center" wrapText="1"/>
    </xf>
    <xf numFmtId="0" fontId="5" fillId="5" borderId="23" xfId="0" applyFont="1" applyFill="1" applyBorder="1" applyAlignment="1">
      <alignment vertical="center"/>
    </xf>
    <xf numFmtId="0" fontId="5" fillId="5" borderId="24" xfId="0" applyFont="1" applyFill="1" applyBorder="1" applyAlignment="1">
      <alignment horizontal="center" vertical="center"/>
    </xf>
    <xf numFmtId="0" fontId="5" fillId="5" borderId="25" xfId="0" applyFont="1" applyFill="1" applyBorder="1" applyAlignment="1">
      <alignment vertical="center"/>
    </xf>
    <xf numFmtId="0" fontId="2" fillId="8" borderId="22" xfId="0" applyFont="1" applyFill="1" applyBorder="1" applyAlignment="1">
      <alignment horizontal="left" vertical="center" indent="1"/>
    </xf>
    <xf numFmtId="0" fontId="0" fillId="6" borderId="22" xfId="0" applyFill="1" applyBorder="1" applyAlignment="1">
      <alignment horizontal="left" vertical="center" indent="1"/>
    </xf>
    <xf numFmtId="0" fontId="3" fillId="2" borderId="4" xfId="0" applyFont="1" applyFill="1" applyBorder="1" applyAlignment="1">
      <alignment horizontal="left" vertical="center"/>
    </xf>
    <xf numFmtId="0" fontId="0" fillId="9" borderId="4" xfId="0" applyFill="1" applyBorder="1" applyAlignment="1">
      <alignment horizontal="left" vertical="center" indent="1"/>
    </xf>
    <xf numFmtId="165" fontId="0" fillId="9" borderId="5" xfId="0" applyNumberFormat="1" applyFill="1" applyBorder="1" applyAlignment="1">
      <alignment horizontal="center" vertical="center"/>
    </xf>
    <xf numFmtId="0" fontId="4" fillId="9" borderId="4" xfId="0" applyFont="1" applyFill="1" applyBorder="1" applyAlignment="1">
      <alignment horizontal="left" vertical="center" indent="1"/>
    </xf>
    <xf numFmtId="165" fontId="4" fillId="9" borderId="5" xfId="0" applyNumberFormat="1" applyFont="1" applyFill="1" applyBorder="1" applyAlignment="1">
      <alignment horizontal="center" vertical="center"/>
    </xf>
    <xf numFmtId="165" fontId="0" fillId="9" borderId="12" xfId="0" applyNumberFormat="1" applyFill="1" applyBorder="1" applyAlignment="1">
      <alignment horizontal="center" vertical="center"/>
    </xf>
    <xf numFmtId="0" fontId="5" fillId="9" borderId="4" xfId="0" applyFont="1" applyFill="1" applyBorder="1" applyAlignment="1">
      <alignment horizontal="left" vertical="center" indent="3"/>
    </xf>
    <xf numFmtId="0" fontId="5" fillId="9" borderId="5" xfId="0" applyFont="1" applyFill="1" applyBorder="1" applyAlignment="1">
      <alignment vertical="center" wrapText="1"/>
    </xf>
    <xf numFmtId="165" fontId="5" fillId="9" borderId="5" xfId="0" applyNumberFormat="1" applyFont="1" applyFill="1" applyBorder="1" applyAlignment="1">
      <alignment horizontal="center" vertical="center"/>
    </xf>
    <xf numFmtId="0" fontId="5" fillId="9" borderId="4" xfId="0" applyFont="1" applyFill="1" applyBorder="1" applyAlignment="1">
      <alignment horizontal="left" vertical="center" indent="2"/>
    </xf>
    <xf numFmtId="0" fontId="1" fillId="2" borderId="13" xfId="0" applyFont="1" applyFill="1" applyBorder="1" applyAlignment="1">
      <alignment horizontal="left" vertical="center"/>
    </xf>
    <xf numFmtId="0" fontId="5" fillId="9" borderId="13" xfId="0" applyFont="1" applyFill="1" applyBorder="1" applyAlignment="1">
      <alignment horizontal="left" vertical="center" wrapText="1"/>
    </xf>
    <xf numFmtId="0" fontId="5" fillId="9" borderId="5" xfId="0" applyFont="1" applyFill="1" applyBorder="1" applyAlignment="1">
      <alignment horizontal="left" vertical="center" wrapText="1"/>
    </xf>
    <xf numFmtId="0" fontId="1" fillId="3" borderId="13"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6" xfId="0" applyFont="1" applyFill="1" applyBorder="1" applyAlignment="1">
      <alignment vertical="center"/>
    </xf>
    <xf numFmtId="0" fontId="1" fillId="2" borderId="27" xfId="0" applyFont="1" applyFill="1" applyBorder="1" applyAlignment="1">
      <alignment vertical="center"/>
    </xf>
    <xf numFmtId="0" fontId="1" fillId="2" borderId="28" xfId="0" applyFont="1" applyFill="1" applyBorder="1" applyAlignment="1">
      <alignment vertical="center"/>
    </xf>
    <xf numFmtId="0" fontId="5" fillId="9" borderId="14" xfId="0" applyFont="1" applyFill="1" applyBorder="1" applyAlignment="1">
      <alignment horizontal="left" vertical="center" indent="3"/>
    </xf>
    <xf numFmtId="0" fontId="1" fillId="7" borderId="22" xfId="0" applyFont="1" applyFill="1" applyBorder="1" applyAlignment="1" applyProtection="1">
      <alignment horizontal="center" vertical="center"/>
      <protection locked="0"/>
    </xf>
    <xf numFmtId="165" fontId="0" fillId="9" borderId="5" xfId="0" applyNumberFormat="1" applyFill="1" applyBorder="1" applyAlignment="1" applyProtection="1">
      <alignment horizontal="center" vertical="center"/>
      <protection locked="0"/>
    </xf>
    <xf numFmtId="3" fontId="0" fillId="9" borderId="5" xfId="0" applyNumberFormat="1" applyFill="1" applyBorder="1" applyAlignment="1" applyProtection="1">
      <alignment horizontal="center" vertical="center"/>
      <protection locked="0"/>
    </xf>
    <xf numFmtId="0" fontId="5" fillId="9" borderId="5" xfId="0" applyFont="1" applyFill="1" applyBorder="1" applyAlignment="1" applyProtection="1">
      <alignment horizontal="center" vertical="center" wrapText="1"/>
      <protection locked="0"/>
    </xf>
    <xf numFmtId="3" fontId="5" fillId="9" borderId="5" xfId="0" applyNumberFormat="1" applyFont="1" applyFill="1" applyBorder="1" applyAlignment="1" applyProtection="1">
      <alignment horizontal="center" vertical="center"/>
      <protection locked="0"/>
    </xf>
    <xf numFmtId="165" fontId="5" fillId="9" borderId="5" xfId="0" applyNumberFormat="1" applyFont="1" applyFill="1" applyBorder="1" applyAlignment="1" applyProtection="1">
      <alignment horizontal="center" vertical="center"/>
      <protection locked="0"/>
    </xf>
    <xf numFmtId="0" fontId="5" fillId="9" borderId="13" xfId="0" applyFont="1" applyFill="1" applyBorder="1" applyAlignment="1" applyProtection="1">
      <alignment horizontal="center" vertical="center" wrapText="1"/>
      <protection locked="0"/>
    </xf>
    <xf numFmtId="0" fontId="1" fillId="10" borderId="5" xfId="0" applyFont="1" applyFill="1" applyBorder="1" applyAlignment="1">
      <alignment horizontal="center" vertical="center" wrapText="1"/>
    </xf>
    <xf numFmtId="0" fontId="3" fillId="10" borderId="32" xfId="0" applyFont="1" applyFill="1" applyBorder="1" applyAlignment="1">
      <alignment horizontal="left" vertical="center"/>
    </xf>
    <xf numFmtId="0" fontId="1" fillId="10" borderId="34" xfId="0" applyFont="1" applyFill="1" applyBorder="1" applyAlignment="1">
      <alignment vertical="center"/>
    </xf>
    <xf numFmtId="0" fontId="1" fillId="10" borderId="35" xfId="0" applyFont="1" applyFill="1" applyBorder="1" applyAlignment="1">
      <alignment horizontal="left" vertical="center"/>
    </xf>
    <xf numFmtId="0" fontId="0" fillId="9" borderId="35" xfId="0" applyFill="1" applyBorder="1" applyAlignment="1" applyProtection="1">
      <alignment horizontal="left" vertical="center" wrapText="1"/>
      <protection locked="0"/>
    </xf>
    <xf numFmtId="0" fontId="0" fillId="9" borderId="38" xfId="0" applyFill="1" applyBorder="1" applyAlignment="1" applyProtection="1">
      <alignment horizontal="left" vertical="center" wrapText="1"/>
      <protection locked="0"/>
    </xf>
    <xf numFmtId="0" fontId="0" fillId="0" borderId="0" xfId="0" applyAlignment="1">
      <alignment wrapText="1"/>
    </xf>
    <xf numFmtId="165" fontId="0" fillId="9" borderId="5" xfId="0" applyNumberFormat="1" applyFill="1" applyBorder="1" applyAlignment="1" applyProtection="1">
      <alignment horizontal="center" vertical="center" wrapText="1"/>
      <protection locked="0"/>
    </xf>
    <xf numFmtId="0" fontId="0" fillId="9" borderId="5" xfId="0" applyFill="1" applyBorder="1" applyAlignment="1" applyProtection="1">
      <alignment horizontal="center" vertical="center" wrapText="1"/>
      <protection locked="0"/>
    </xf>
    <xf numFmtId="0" fontId="0" fillId="9" borderId="37" xfId="0" applyFill="1" applyBorder="1" applyAlignment="1" applyProtection="1">
      <alignment horizontal="center" vertical="center" wrapText="1"/>
      <protection locked="0"/>
    </xf>
    <xf numFmtId="165" fontId="0" fillId="9" borderId="40" xfId="0" applyNumberFormat="1" applyFill="1" applyBorder="1" applyAlignment="1" applyProtection="1">
      <alignment horizontal="center" vertical="center" wrapText="1"/>
      <protection locked="0"/>
    </xf>
    <xf numFmtId="0" fontId="1" fillId="10" borderId="13" xfId="0" applyFont="1" applyFill="1" applyBorder="1" applyAlignment="1">
      <alignment horizontal="center" vertical="center" wrapText="1"/>
    </xf>
    <xf numFmtId="0" fontId="1" fillId="14" borderId="10" xfId="0" applyFont="1" applyFill="1" applyBorder="1" applyAlignment="1">
      <alignment vertical="center"/>
    </xf>
    <xf numFmtId="0" fontId="1" fillId="14" borderId="33" xfId="0" applyFont="1" applyFill="1" applyBorder="1" applyAlignment="1">
      <alignment vertical="center"/>
    </xf>
    <xf numFmtId="0" fontId="0" fillId="13" borderId="10" xfId="0" applyFill="1" applyBorder="1" applyAlignment="1">
      <alignment horizontal="center" vertical="center" wrapText="1"/>
    </xf>
    <xf numFmtId="0" fontId="0" fillId="13" borderId="33" xfId="0" applyFill="1" applyBorder="1" applyAlignment="1">
      <alignment horizontal="left" vertical="center" wrapText="1"/>
    </xf>
    <xf numFmtId="0" fontId="0" fillId="14" borderId="10" xfId="0" applyFill="1" applyBorder="1" applyAlignment="1">
      <alignment horizontal="center" vertical="center" wrapText="1"/>
    </xf>
    <xf numFmtId="0" fontId="0" fillId="14" borderId="33" xfId="0" applyFill="1" applyBorder="1" applyAlignment="1">
      <alignment horizontal="left" vertical="center" wrapText="1"/>
    </xf>
    <xf numFmtId="0" fontId="0" fillId="15" borderId="10" xfId="0" applyFill="1" applyBorder="1" applyAlignment="1">
      <alignment horizontal="center" vertical="center" wrapText="1"/>
    </xf>
    <xf numFmtId="0" fontId="0" fillId="15" borderId="33" xfId="0" applyFill="1" applyBorder="1" applyAlignment="1">
      <alignment horizontal="left" vertical="center" wrapText="1"/>
    </xf>
    <xf numFmtId="0" fontId="0" fillId="11" borderId="10" xfId="0" applyFill="1" applyBorder="1" applyAlignment="1">
      <alignment horizontal="center" vertical="center" wrapText="1"/>
    </xf>
    <xf numFmtId="0" fontId="0" fillId="11" borderId="33" xfId="0" applyFill="1" applyBorder="1" applyAlignment="1">
      <alignment horizontal="left" vertical="center" wrapText="1"/>
    </xf>
    <xf numFmtId="0" fontId="0" fillId="12" borderId="10" xfId="0" applyFill="1" applyBorder="1" applyAlignment="1">
      <alignment horizontal="center" vertical="center" wrapText="1"/>
    </xf>
    <xf numFmtId="0" fontId="0" fillId="12" borderId="33" xfId="0" applyFill="1" applyBorder="1" applyAlignment="1">
      <alignment horizontal="left" vertical="center" wrapText="1"/>
    </xf>
    <xf numFmtId="0" fontId="1" fillId="4" borderId="10" xfId="0" applyFont="1" applyFill="1" applyBorder="1" applyAlignment="1">
      <alignment vertical="center"/>
    </xf>
    <xf numFmtId="0" fontId="1" fillId="4" borderId="33" xfId="0" applyFont="1" applyFill="1" applyBorder="1" applyAlignment="1">
      <alignment vertical="center"/>
    </xf>
    <xf numFmtId="0" fontId="2" fillId="12" borderId="10" xfId="0" applyFont="1" applyFill="1" applyBorder="1" applyAlignment="1">
      <alignment horizontal="center" vertical="center" wrapText="1"/>
    </xf>
    <xf numFmtId="0" fontId="2" fillId="12" borderId="33" xfId="0" applyFont="1" applyFill="1" applyBorder="1" applyAlignment="1">
      <alignment horizontal="left" vertical="center" wrapText="1"/>
    </xf>
    <xf numFmtId="0" fontId="1" fillId="4" borderId="32" xfId="0" applyFont="1" applyFill="1" applyBorder="1" applyAlignment="1">
      <alignment vertical="center" wrapText="1"/>
    </xf>
    <xf numFmtId="0" fontId="1" fillId="14" borderId="32" xfId="0" applyFont="1" applyFill="1" applyBorder="1" applyAlignment="1">
      <alignment vertical="center" wrapText="1"/>
    </xf>
    <xf numFmtId="0" fontId="0" fillId="9" borderId="36" xfId="0" applyFill="1" applyBorder="1" applyAlignment="1">
      <alignment horizontal="left" vertical="center" indent="2"/>
    </xf>
    <xf numFmtId="0" fontId="1" fillId="15" borderId="32" xfId="0" applyFont="1" applyFill="1" applyBorder="1" applyAlignment="1">
      <alignment horizontal="left" vertical="center" wrapText="1"/>
    </xf>
    <xf numFmtId="0" fontId="1" fillId="11" borderId="32" xfId="0" applyFont="1" applyFill="1" applyBorder="1" applyAlignment="1">
      <alignment horizontal="left" vertical="center" wrapText="1"/>
    </xf>
    <xf numFmtId="0" fontId="1" fillId="14" borderId="32" xfId="0" applyFont="1" applyFill="1" applyBorder="1" applyAlignment="1">
      <alignment horizontal="left" vertical="center" wrapText="1"/>
    </xf>
    <xf numFmtId="0" fontId="1" fillId="12" borderId="32" xfId="0" applyFont="1" applyFill="1" applyBorder="1" applyAlignment="1">
      <alignment horizontal="left" vertical="center" wrapText="1"/>
    </xf>
    <xf numFmtId="0" fontId="1" fillId="13" borderId="32" xfId="0" applyFont="1" applyFill="1" applyBorder="1" applyAlignment="1">
      <alignment horizontal="left" vertical="center" wrapText="1"/>
    </xf>
    <xf numFmtId="0" fontId="0" fillId="9" borderId="34" xfId="0" applyFill="1" applyBorder="1" applyAlignment="1">
      <alignment horizontal="left" vertical="center" wrapText="1" indent="2"/>
    </xf>
    <xf numFmtId="0" fontId="0" fillId="9" borderId="34" xfId="0" applyFill="1" applyBorder="1" applyAlignment="1">
      <alignment horizontal="left" vertical="center" wrapText="1" indent="4"/>
    </xf>
    <xf numFmtId="9" fontId="0" fillId="9" borderId="5" xfId="0" applyNumberFormat="1" applyFill="1" applyBorder="1" applyAlignment="1" applyProtection="1">
      <alignment horizontal="center" vertical="center" wrapText="1"/>
      <protection locked="0"/>
    </xf>
    <xf numFmtId="9" fontId="2" fillId="12" borderId="10" xfId="0" applyNumberFormat="1" applyFont="1" applyFill="1" applyBorder="1" applyAlignment="1">
      <alignment horizontal="center" vertical="center" wrapText="1"/>
    </xf>
    <xf numFmtId="9" fontId="0" fillId="13" borderId="10" xfId="0" applyNumberFormat="1" applyFill="1" applyBorder="1" applyAlignment="1">
      <alignment horizontal="center" vertical="center" wrapText="1"/>
    </xf>
    <xf numFmtId="9" fontId="0" fillId="14" borderId="10" xfId="0" applyNumberFormat="1" applyFill="1" applyBorder="1" applyAlignment="1">
      <alignment horizontal="center" vertical="center" wrapText="1"/>
    </xf>
    <xf numFmtId="9" fontId="0" fillId="15" borderId="10" xfId="0" applyNumberFormat="1" applyFill="1" applyBorder="1" applyAlignment="1">
      <alignment horizontal="center" vertical="center" wrapText="1"/>
    </xf>
    <xf numFmtId="9" fontId="0" fillId="11" borderId="10" xfId="0" applyNumberFormat="1" applyFill="1" applyBorder="1" applyAlignment="1">
      <alignment horizontal="center" vertical="center" wrapText="1"/>
    </xf>
    <xf numFmtId="9" fontId="0" fillId="12" borderId="10" xfId="0" applyNumberFormat="1" applyFill="1" applyBorder="1" applyAlignment="1">
      <alignment horizontal="center" vertical="center" wrapText="1"/>
    </xf>
    <xf numFmtId="9" fontId="1" fillId="14" borderId="10" xfId="0" applyNumberFormat="1" applyFont="1" applyFill="1" applyBorder="1" applyAlignment="1">
      <alignment vertical="center"/>
    </xf>
    <xf numFmtId="9" fontId="0" fillId="9" borderId="37" xfId="0" applyNumberFormat="1" applyFill="1" applyBorder="1" applyAlignment="1" applyProtection="1">
      <alignment horizontal="center" vertical="center" wrapText="1"/>
      <protection locked="0"/>
    </xf>
    <xf numFmtId="0" fontId="0" fillId="9" borderId="5" xfId="0" applyFill="1" applyBorder="1" applyAlignment="1">
      <alignment horizontal="center" vertical="center" wrapText="1"/>
    </xf>
    <xf numFmtId="9" fontId="0" fillId="9" borderId="5" xfId="0" applyNumberFormat="1" applyFill="1" applyBorder="1" applyAlignment="1">
      <alignment horizontal="center" vertical="center" wrapText="1"/>
    </xf>
    <xf numFmtId="0" fontId="1" fillId="2" borderId="5" xfId="0" applyFont="1" applyFill="1" applyBorder="1" applyAlignment="1">
      <alignment horizontal="center" vertical="center"/>
    </xf>
    <xf numFmtId="0" fontId="16" fillId="10" borderId="33" xfId="0" applyFont="1" applyFill="1" applyBorder="1" applyAlignment="1">
      <alignment horizontal="left" vertical="center" wrapText="1" indent="1"/>
    </xf>
    <xf numFmtId="0" fontId="1" fillId="4" borderId="13" xfId="0" applyFont="1" applyFill="1" applyBorder="1" applyAlignment="1">
      <alignment horizontal="left" vertical="center" indent="1"/>
    </xf>
    <xf numFmtId="0" fontId="1" fillId="4" borderId="6" xfId="0" applyFont="1" applyFill="1" applyBorder="1" applyAlignment="1">
      <alignment horizontal="left" vertical="center" indent="1"/>
    </xf>
    <xf numFmtId="0" fontId="3" fillId="2" borderId="14" xfId="0" applyFont="1" applyFill="1" applyBorder="1" applyAlignment="1">
      <alignment horizontal="left" vertical="center"/>
    </xf>
    <xf numFmtId="0" fontId="3" fillId="2" borderId="10" xfId="0" applyFont="1" applyFill="1" applyBorder="1" applyAlignment="1">
      <alignment horizontal="left" vertical="center"/>
    </xf>
    <xf numFmtId="0" fontId="1" fillId="3" borderId="14" xfId="0" applyFont="1" applyFill="1" applyBorder="1" applyAlignment="1">
      <alignment vertical="center"/>
    </xf>
    <xf numFmtId="0" fontId="1" fillId="3" borderId="10" xfId="0" applyFont="1" applyFill="1" applyBorder="1" applyAlignment="1">
      <alignment vertical="center"/>
    </xf>
    <xf numFmtId="0" fontId="1" fillId="3" borderId="11" xfId="0" applyFont="1" applyFill="1" applyBorder="1" applyAlignment="1">
      <alignment vertical="center"/>
    </xf>
    <xf numFmtId="0" fontId="1" fillId="4" borderId="5" xfId="0" applyFont="1" applyFill="1" applyBorder="1" applyAlignment="1">
      <alignment vertical="center"/>
    </xf>
    <xf numFmtId="0" fontId="1" fillId="4" borderId="6" xfId="0" applyFont="1" applyFill="1" applyBorder="1" applyAlignment="1">
      <alignment vertical="center"/>
    </xf>
    <xf numFmtId="0" fontId="1" fillId="4" borderId="14" xfId="0" applyFont="1" applyFill="1" applyBorder="1" applyAlignment="1">
      <alignment vertical="center"/>
    </xf>
    <xf numFmtId="0" fontId="1" fillId="4" borderId="11" xfId="0" applyFont="1" applyFill="1" applyBorder="1" applyAlignment="1">
      <alignment vertical="center"/>
    </xf>
    <xf numFmtId="0" fontId="0" fillId="6" borderId="43" xfId="0" applyFill="1" applyBorder="1"/>
    <xf numFmtId="0" fontId="0" fillId="6" borderId="10" xfId="0" applyFill="1" applyBorder="1" applyAlignment="1">
      <alignment vertical="center"/>
    </xf>
    <xf numFmtId="0" fontId="0" fillId="6" borderId="10" xfId="0" applyFill="1" applyBorder="1"/>
    <xf numFmtId="0" fontId="0" fillId="6" borderId="44" xfId="0" applyFill="1" applyBorder="1"/>
    <xf numFmtId="0" fontId="0" fillId="6" borderId="45" xfId="0" applyFill="1" applyBorder="1"/>
    <xf numFmtId="165" fontId="1" fillId="3" borderId="10" xfId="0" applyNumberFormat="1" applyFont="1" applyFill="1" applyBorder="1" applyAlignment="1">
      <alignment horizontal="center" vertical="center"/>
    </xf>
    <xf numFmtId="164" fontId="1" fillId="3" borderId="11" xfId="0" applyNumberFormat="1" applyFont="1" applyFill="1" applyBorder="1" applyAlignment="1">
      <alignment horizontal="center" vertical="center"/>
    </xf>
    <xf numFmtId="165" fontId="1" fillId="4" borderId="10" xfId="0" applyNumberFormat="1" applyFont="1" applyFill="1" applyBorder="1" applyAlignment="1">
      <alignment horizontal="center" vertical="center"/>
    </xf>
    <xf numFmtId="164" fontId="1" fillId="4" borderId="11" xfId="0" applyNumberFormat="1" applyFont="1" applyFill="1" applyBorder="1" applyAlignment="1">
      <alignment horizontal="center" vertical="center"/>
    </xf>
    <xf numFmtId="165" fontId="0" fillId="9" borderId="37" xfId="0" applyNumberFormat="1" applyFill="1" applyBorder="1" applyAlignment="1" applyProtection="1">
      <alignment horizontal="center" vertical="center" wrapText="1"/>
      <protection locked="0"/>
    </xf>
    <xf numFmtId="165" fontId="0" fillId="9" borderId="46" xfId="0" applyNumberFormat="1" applyFill="1" applyBorder="1" applyAlignment="1" applyProtection="1">
      <alignment horizontal="center" vertical="center" wrapText="1"/>
      <protection locked="0"/>
    </xf>
    <xf numFmtId="0" fontId="0" fillId="0" borderId="10"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13" xfId="0" applyBorder="1" applyAlignment="1">
      <alignment vertical="center"/>
    </xf>
    <xf numFmtId="0" fontId="0" fillId="0" borderId="5" xfId="0" applyBorder="1" applyAlignment="1">
      <alignment vertical="center"/>
    </xf>
    <xf numFmtId="0" fontId="0" fillId="0" borderId="44" xfId="0" applyBorder="1"/>
    <xf numFmtId="0" fontId="0" fillId="0" borderId="10" xfId="0" applyBorder="1"/>
    <xf numFmtId="0" fontId="0" fillId="0" borderId="13" xfId="0" applyBorder="1"/>
    <xf numFmtId="0" fontId="0" fillId="0" borderId="5" xfId="0" applyBorder="1"/>
    <xf numFmtId="0" fontId="0" fillId="0" borderId="43" xfId="0" applyBorder="1"/>
    <xf numFmtId="0" fontId="0" fillId="0" borderId="45" xfId="0" applyBorder="1"/>
    <xf numFmtId="1" fontId="1" fillId="2" borderId="8" xfId="0" applyNumberFormat="1" applyFont="1" applyFill="1" applyBorder="1" applyAlignment="1">
      <alignment horizontal="center" vertical="center"/>
    </xf>
    <xf numFmtId="0" fontId="3" fillId="4" borderId="34" xfId="0" applyFont="1" applyFill="1" applyBorder="1" applyAlignment="1">
      <alignment horizontal="left" vertical="center" indent="1"/>
    </xf>
    <xf numFmtId="0" fontId="0" fillId="4" borderId="35" xfId="0" applyFill="1" applyBorder="1"/>
    <xf numFmtId="0" fontId="3" fillId="3" borderId="34" xfId="0" applyFont="1" applyFill="1" applyBorder="1" applyAlignment="1">
      <alignment horizontal="left" vertical="center" indent="1"/>
    </xf>
    <xf numFmtId="0" fontId="0" fillId="3" borderId="35" xfId="0" applyFill="1" applyBorder="1"/>
    <xf numFmtId="0" fontId="1" fillId="10" borderId="36" xfId="0" applyFont="1" applyFill="1" applyBorder="1" applyAlignment="1">
      <alignment vertical="center"/>
    </xf>
    <xf numFmtId="165" fontId="1" fillId="10" borderId="37" xfId="0" applyNumberFormat="1" applyFont="1" applyFill="1" applyBorder="1" applyAlignment="1">
      <alignment horizontal="center" vertical="center"/>
    </xf>
    <xf numFmtId="0" fontId="0" fillId="10" borderId="38" xfId="0" applyFill="1" applyBorder="1" applyAlignment="1">
      <alignment vertical="center"/>
    </xf>
    <xf numFmtId="0" fontId="1" fillId="10" borderId="12" xfId="0" applyFont="1" applyFill="1" applyBorder="1" applyAlignment="1">
      <alignment horizontal="center" vertical="center" wrapText="1"/>
    </xf>
    <xf numFmtId="0" fontId="1" fillId="4" borderId="32" xfId="0" applyFont="1" applyFill="1" applyBorder="1" applyAlignment="1">
      <alignment vertical="center"/>
    </xf>
    <xf numFmtId="0" fontId="1" fillId="3" borderId="32" xfId="0" applyFont="1" applyFill="1" applyBorder="1" applyAlignment="1">
      <alignment vertical="center"/>
    </xf>
    <xf numFmtId="0" fontId="1" fillId="3" borderId="33" xfId="0" applyFont="1" applyFill="1" applyBorder="1" applyAlignment="1">
      <alignment vertical="center"/>
    </xf>
    <xf numFmtId="3" fontId="1" fillId="10" borderId="37" xfId="0" applyNumberFormat="1" applyFont="1" applyFill="1" applyBorder="1" applyAlignment="1">
      <alignment horizontal="center" vertical="center"/>
    </xf>
    <xf numFmtId="165" fontId="1" fillId="10" borderId="49" xfId="0" applyNumberFormat="1" applyFont="1" applyFill="1" applyBorder="1" applyAlignment="1">
      <alignment horizontal="center" vertical="center"/>
    </xf>
    <xf numFmtId="0" fontId="5" fillId="9" borderId="12" xfId="0" applyFont="1" applyFill="1" applyBorder="1" applyAlignment="1">
      <alignment vertical="center" wrapText="1"/>
    </xf>
    <xf numFmtId="0" fontId="5" fillId="9" borderId="13" xfId="0" applyFont="1" applyFill="1" applyBorder="1" applyAlignment="1">
      <alignment vertical="center" wrapText="1"/>
    </xf>
    <xf numFmtId="0" fontId="19" fillId="9" borderId="5" xfId="0" applyFont="1" applyFill="1" applyBorder="1" applyAlignment="1">
      <alignment horizontal="center" vertical="center" wrapText="1"/>
    </xf>
    <xf numFmtId="0" fontId="20" fillId="17" borderId="5" xfId="0" applyFont="1" applyFill="1" applyBorder="1" applyAlignment="1">
      <alignment horizontal="center" vertical="center" wrapText="1"/>
    </xf>
    <xf numFmtId="0" fontId="20" fillId="9" borderId="5" xfId="0" applyFont="1" applyFill="1" applyBorder="1" applyAlignment="1">
      <alignment horizontal="center" vertical="center" wrapText="1"/>
    </xf>
    <xf numFmtId="0" fontId="19" fillId="9" borderId="5" xfId="0" applyFont="1" applyFill="1" applyBorder="1" applyAlignment="1">
      <alignment horizontal="center" vertical="center"/>
    </xf>
    <xf numFmtId="0" fontId="21" fillId="9" borderId="5" xfId="0" applyFont="1" applyFill="1" applyBorder="1" applyAlignment="1">
      <alignment horizontal="center" vertical="center" wrapText="1"/>
    </xf>
    <xf numFmtId="3" fontId="5" fillId="9" borderId="13" xfId="0" applyNumberFormat="1" applyFont="1" applyFill="1" applyBorder="1" applyAlignment="1" applyProtection="1">
      <alignment horizontal="center" vertical="center"/>
      <protection locked="0"/>
    </xf>
    <xf numFmtId="0" fontId="5" fillId="16" borderId="5" xfId="0" applyFont="1" applyFill="1" applyBorder="1" applyAlignment="1">
      <alignment vertical="center" wrapText="1"/>
    </xf>
    <xf numFmtId="0" fontId="22" fillId="16" borderId="5" xfId="0" applyFont="1" applyFill="1" applyBorder="1" applyAlignment="1">
      <alignment horizontal="center" vertical="center" wrapText="1"/>
    </xf>
    <xf numFmtId="0" fontId="5" fillId="16" borderId="5" xfId="0" applyFont="1" applyFill="1" applyBorder="1" applyAlignment="1">
      <alignment horizontal="center" vertical="center" wrapText="1"/>
    </xf>
    <xf numFmtId="0" fontId="19" fillId="16" borderId="5" xfId="0" applyFont="1" applyFill="1" applyBorder="1" applyAlignment="1">
      <alignment horizontal="center" vertical="center" wrapText="1"/>
    </xf>
    <xf numFmtId="0" fontId="0" fillId="16" borderId="5" xfId="0" applyFill="1" applyBorder="1" applyAlignment="1">
      <alignment horizontal="center" vertical="center" wrapText="1"/>
    </xf>
    <xf numFmtId="0" fontId="20" fillId="16" borderId="5" xfId="0" applyFont="1" applyFill="1" applyBorder="1" applyAlignment="1">
      <alignment horizontal="center" vertical="center" wrapText="1"/>
    </xf>
    <xf numFmtId="0" fontId="23" fillId="16" borderId="5" xfId="0" applyFont="1" applyFill="1" applyBorder="1" applyAlignment="1">
      <alignment vertical="center" wrapText="1"/>
    </xf>
    <xf numFmtId="0" fontId="1" fillId="2" borderId="12" xfId="0" applyFont="1" applyFill="1" applyBorder="1" applyAlignment="1">
      <alignment horizontal="center" vertical="center" wrapText="1"/>
    </xf>
    <xf numFmtId="0" fontId="1" fillId="4" borderId="12" xfId="0" applyFont="1" applyFill="1" applyBorder="1" applyAlignment="1">
      <alignment vertical="center"/>
    </xf>
    <xf numFmtId="0" fontId="1" fillId="6" borderId="47" xfId="0" applyFont="1" applyFill="1" applyBorder="1" applyAlignment="1">
      <alignment vertical="center"/>
    </xf>
    <xf numFmtId="165" fontId="1" fillId="6" borderId="44" xfId="0" applyNumberFormat="1" applyFont="1" applyFill="1" applyBorder="1" applyAlignment="1">
      <alignment horizontal="center" vertical="center"/>
    </xf>
    <xf numFmtId="164" fontId="1" fillId="6" borderId="55" xfId="0" applyNumberFormat="1" applyFont="1" applyFill="1" applyBorder="1" applyAlignment="1">
      <alignment horizontal="center" vertical="center"/>
    </xf>
    <xf numFmtId="0" fontId="0" fillId="6" borderId="0" xfId="0" applyFill="1" applyAlignment="1">
      <alignment vertical="center"/>
    </xf>
    <xf numFmtId="0" fontId="8" fillId="18" borderId="22" xfId="0" applyFont="1" applyFill="1" applyBorder="1" applyAlignment="1">
      <alignment horizontal="center" vertical="center" wrapText="1"/>
    </xf>
    <xf numFmtId="165" fontId="10" fillId="18" borderId="22" xfId="0" applyNumberFormat="1" applyFont="1" applyFill="1" applyBorder="1" applyAlignment="1" applyProtection="1">
      <alignment horizontal="center" vertical="center"/>
      <protection locked="0"/>
    </xf>
    <xf numFmtId="164" fontId="0" fillId="18" borderId="6" xfId="0" applyNumberFormat="1" applyFill="1" applyBorder="1" applyAlignment="1" applyProtection="1">
      <alignment horizontal="left" vertical="center" wrapText="1"/>
      <protection locked="0"/>
    </xf>
    <xf numFmtId="0" fontId="0" fillId="18" borderId="35" xfId="0" applyFill="1" applyBorder="1" applyAlignment="1" applyProtection="1">
      <alignment horizontal="left" vertical="center" wrapText="1"/>
      <protection locked="0"/>
    </xf>
    <xf numFmtId="0" fontId="0" fillId="18" borderId="38" xfId="0" applyFill="1" applyBorder="1" applyAlignment="1" applyProtection="1">
      <alignment horizontal="left" vertical="center" wrapText="1"/>
      <protection locked="0"/>
    </xf>
    <xf numFmtId="0" fontId="0" fillId="18" borderId="4" xfId="0" applyFill="1" applyBorder="1" applyAlignment="1" applyProtection="1">
      <alignment horizontal="left" vertical="center" indent="2"/>
      <protection locked="0"/>
    </xf>
    <xf numFmtId="3" fontId="0" fillId="18" borderId="5" xfId="0" applyNumberFormat="1" applyFill="1" applyBorder="1" applyAlignment="1" applyProtection="1">
      <alignment horizontal="center" vertical="center"/>
      <protection locked="0"/>
    </xf>
    <xf numFmtId="165" fontId="0" fillId="18" borderId="5" xfId="0" applyNumberFormat="1" applyFill="1" applyBorder="1" applyAlignment="1" applyProtection="1">
      <alignment horizontal="center" vertical="center"/>
      <protection locked="0"/>
    </xf>
    <xf numFmtId="0" fontId="0" fillId="18" borderId="6" xfId="0" applyFill="1" applyBorder="1" applyAlignment="1" applyProtection="1">
      <alignment horizontal="left" vertical="center" wrapText="1"/>
      <protection locked="0"/>
    </xf>
    <xf numFmtId="0" fontId="5" fillId="18" borderId="6" xfId="0" applyFont="1" applyFill="1" applyBorder="1" applyAlignment="1" applyProtection="1">
      <alignment vertical="center" wrapText="1"/>
      <protection locked="0"/>
    </xf>
    <xf numFmtId="0" fontId="5" fillId="18" borderId="4" xfId="0" applyFont="1" applyFill="1" applyBorder="1" applyAlignment="1" applyProtection="1">
      <alignment horizontal="left" vertical="center" indent="2"/>
      <protection locked="0"/>
    </xf>
    <xf numFmtId="1" fontId="5" fillId="18" borderId="5" xfId="0" applyNumberFormat="1" applyFont="1" applyFill="1" applyBorder="1" applyAlignment="1" applyProtection="1">
      <alignment horizontal="center" vertical="center"/>
      <protection locked="0"/>
    </xf>
    <xf numFmtId="0" fontId="5" fillId="18" borderId="5" xfId="0" applyFont="1" applyFill="1" applyBorder="1" applyAlignment="1" applyProtection="1">
      <alignment vertical="center" wrapText="1"/>
      <protection locked="0"/>
    </xf>
    <xf numFmtId="3" fontId="5" fillId="18" borderId="5" xfId="0" applyNumberFormat="1" applyFont="1" applyFill="1" applyBorder="1" applyAlignment="1" applyProtection="1">
      <alignment horizontal="center" vertical="center"/>
      <protection locked="0"/>
    </xf>
    <xf numFmtId="165" fontId="5" fillId="18" borderId="5" xfId="0" applyNumberFormat="1" applyFont="1" applyFill="1" applyBorder="1" applyAlignment="1" applyProtection="1">
      <alignment horizontal="center" vertical="center"/>
      <protection locked="0"/>
    </xf>
    <xf numFmtId="0" fontId="0" fillId="18" borderId="4" xfId="0" applyFill="1" applyBorder="1" applyAlignment="1" applyProtection="1">
      <alignment horizontal="left" vertical="center" wrapText="1" indent="2"/>
      <protection locked="0"/>
    </xf>
    <xf numFmtId="165" fontId="0" fillId="18" borderId="12" xfId="0" applyNumberFormat="1" applyFill="1" applyBorder="1" applyAlignment="1" applyProtection="1">
      <alignment horizontal="center" vertical="center"/>
      <protection locked="0"/>
    </xf>
    <xf numFmtId="165" fontId="10" fillId="9" borderId="5" xfId="0" applyNumberFormat="1" applyFont="1" applyFill="1" applyBorder="1" applyAlignment="1" applyProtection="1">
      <alignment horizontal="center" vertical="center"/>
      <protection locked="0"/>
    </xf>
    <xf numFmtId="0" fontId="8" fillId="9" borderId="22" xfId="0" applyFont="1" applyFill="1" applyBorder="1" applyAlignment="1">
      <alignment horizontal="center" vertical="center" wrapText="1"/>
    </xf>
    <xf numFmtId="0" fontId="0" fillId="6" borderId="13" xfId="0" applyFill="1" applyBorder="1"/>
    <xf numFmtId="0" fontId="0" fillId="6" borderId="5" xfId="0" applyFill="1" applyBorder="1"/>
    <xf numFmtId="0" fontId="1" fillId="3" borderId="32" xfId="0" applyFont="1" applyFill="1" applyBorder="1" applyAlignment="1">
      <alignment horizontal="left" vertical="center" indent="1"/>
    </xf>
    <xf numFmtId="0" fontId="1" fillId="3" borderId="10" xfId="0" applyFont="1" applyFill="1" applyBorder="1" applyAlignment="1">
      <alignment horizontal="left" vertical="center" indent="1"/>
    </xf>
    <xf numFmtId="0" fontId="1" fillId="3" borderId="33" xfId="0" applyFont="1" applyFill="1" applyBorder="1" applyAlignment="1">
      <alignment horizontal="left" vertical="center" indent="1"/>
    </xf>
    <xf numFmtId="0" fontId="3" fillId="10" borderId="34" xfId="0" applyFont="1" applyFill="1" applyBorder="1" applyAlignment="1">
      <alignment horizontal="left" vertical="center"/>
    </xf>
    <xf numFmtId="0" fontId="1" fillId="2" borderId="56" xfId="0" applyFont="1" applyFill="1" applyBorder="1" applyAlignment="1">
      <alignment vertical="center"/>
    </xf>
    <xf numFmtId="0" fontId="0" fillId="2" borderId="57" xfId="0" applyFill="1" applyBorder="1" applyAlignment="1">
      <alignment vertical="center"/>
    </xf>
    <xf numFmtId="0" fontId="5" fillId="9" borderId="34" xfId="0" applyFont="1" applyFill="1" applyBorder="1" applyAlignment="1" applyProtection="1">
      <alignment horizontal="left" vertical="center" indent="2"/>
      <protection locked="0"/>
    </xf>
    <xf numFmtId="0" fontId="3" fillId="2" borderId="10" xfId="0" applyFont="1" applyFill="1" applyBorder="1" applyAlignment="1">
      <alignment horizontal="center" vertical="center"/>
    </xf>
    <xf numFmtId="0" fontId="1" fillId="2" borderId="10" xfId="0" applyFont="1" applyFill="1" applyBorder="1" applyAlignment="1">
      <alignment horizontal="center" vertical="center"/>
    </xf>
    <xf numFmtId="0" fontId="1" fillId="4" borderId="13" xfId="0" applyFont="1" applyFill="1" applyBorder="1" applyAlignment="1">
      <alignment horizontal="center" vertical="center"/>
    </xf>
    <xf numFmtId="0" fontId="0" fillId="18" borderId="13" xfId="0" applyFill="1" applyBorder="1" applyAlignment="1" applyProtection="1">
      <alignment horizontal="center" vertical="center" wrapText="1"/>
      <protection locked="0"/>
    </xf>
    <xf numFmtId="0" fontId="3" fillId="4" borderId="13" xfId="0" applyFont="1" applyFill="1" applyBorder="1" applyAlignment="1">
      <alignment horizontal="center" vertical="center"/>
    </xf>
    <xf numFmtId="0" fontId="3" fillId="3" borderId="13" xfId="0" applyFont="1" applyFill="1" applyBorder="1" applyAlignment="1">
      <alignment horizontal="center" vertical="center"/>
    </xf>
    <xf numFmtId="0" fontId="0" fillId="9" borderId="34" xfId="0" applyFill="1" applyBorder="1" applyAlignment="1">
      <alignment horizontal="left" vertical="center" indent="1"/>
    </xf>
    <xf numFmtId="0" fontId="0" fillId="9" borderId="34" xfId="0" applyFill="1" applyBorder="1" applyAlignment="1" applyProtection="1">
      <alignment horizontal="left" vertical="center" wrapText="1" indent="2"/>
      <protection locked="0"/>
    </xf>
    <xf numFmtId="0" fontId="0" fillId="0" borderId="0" xfId="0" applyAlignment="1">
      <alignment horizontal="center" vertical="center" wrapText="1"/>
    </xf>
    <xf numFmtId="0" fontId="3" fillId="10" borderId="10"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8" fillId="7" borderId="13"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1" fillId="10" borderId="53" xfId="0" applyFont="1" applyFill="1" applyBorder="1" applyAlignment="1">
      <alignment horizontal="center" vertical="center" wrapText="1"/>
    </xf>
    <xf numFmtId="0" fontId="0" fillId="9" borderId="36" xfId="0" applyFill="1" applyBorder="1" applyAlignment="1" applyProtection="1">
      <alignment horizontal="left" vertical="center" wrapText="1" indent="2"/>
      <protection locked="0"/>
    </xf>
    <xf numFmtId="0" fontId="0" fillId="0" borderId="12" xfId="0" applyBorder="1" applyAlignment="1">
      <alignment vertical="center"/>
    </xf>
    <xf numFmtId="0" fontId="0" fillId="0" borderId="58" xfId="0" applyBorder="1" applyAlignment="1">
      <alignment vertical="center"/>
    </xf>
    <xf numFmtId="0" fontId="0" fillId="0" borderId="59" xfId="0" applyBorder="1" applyAlignment="1">
      <alignment horizontal="center" vertical="center"/>
    </xf>
    <xf numFmtId="0" fontId="0" fillId="0" borderId="60" xfId="0" applyBorder="1" applyAlignment="1">
      <alignment vertical="center"/>
    </xf>
    <xf numFmtId="0" fontId="0" fillId="0" borderId="4" xfId="0" applyBorder="1" applyAlignment="1">
      <alignment horizontal="center" vertical="center"/>
    </xf>
    <xf numFmtId="0" fontId="0" fillId="0" borderId="6" xfId="0" applyBorder="1" applyAlignment="1">
      <alignment vertical="center"/>
    </xf>
    <xf numFmtId="0" fontId="0" fillId="0" borderId="7" xfId="0"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44" xfId="0" applyBorder="1" applyAlignment="1">
      <alignment horizontal="center" vertical="center"/>
    </xf>
    <xf numFmtId="0" fontId="0" fillId="0" borderId="44" xfId="0" applyBorder="1" applyAlignment="1">
      <alignment horizontal="center" vertical="center" wrapText="1"/>
    </xf>
    <xf numFmtId="3" fontId="0" fillId="0" borderId="44" xfId="0" applyNumberFormat="1" applyBorder="1"/>
    <xf numFmtId="0" fontId="0" fillId="0" borderId="44" xfId="0" applyBorder="1" applyAlignment="1">
      <alignment wrapText="1"/>
    </xf>
    <xf numFmtId="0" fontId="1" fillId="2" borderId="29" xfId="0" applyFont="1" applyFill="1" applyBorder="1" applyAlignment="1">
      <alignment vertical="center"/>
    </xf>
    <xf numFmtId="0" fontId="1" fillId="2" borderId="30" xfId="0" applyFont="1" applyFill="1" applyBorder="1" applyAlignment="1">
      <alignment horizontal="center" vertical="center" wrapText="1"/>
    </xf>
    <xf numFmtId="0" fontId="1" fillId="2" borderId="61" xfId="0" applyFont="1" applyFill="1" applyBorder="1" applyAlignment="1">
      <alignment horizontal="left" vertical="center"/>
    </xf>
    <xf numFmtId="165" fontId="0" fillId="9" borderId="12" xfId="0" applyNumberFormat="1" applyFill="1" applyBorder="1" applyAlignment="1" applyProtection="1">
      <alignment horizontal="center" vertical="center"/>
      <protection locked="0"/>
    </xf>
    <xf numFmtId="0" fontId="0" fillId="9" borderId="32" xfId="0" applyFill="1" applyBorder="1" applyAlignment="1">
      <alignment horizontal="left" vertical="center" indent="1"/>
    </xf>
    <xf numFmtId="0" fontId="0" fillId="9" borderId="10" xfId="0" applyFill="1" applyBorder="1" applyAlignment="1" applyProtection="1">
      <alignment horizontal="center" vertical="center" wrapText="1"/>
      <protection locked="0"/>
    </xf>
    <xf numFmtId="0" fontId="0" fillId="18" borderId="33" xfId="0" applyFill="1" applyBorder="1" applyAlignment="1" applyProtection="1">
      <alignment horizontal="left" vertical="center" wrapText="1"/>
      <protection locked="0"/>
    </xf>
    <xf numFmtId="0" fontId="5" fillId="9" borderId="34" xfId="0" applyFont="1" applyFill="1" applyBorder="1" applyAlignment="1">
      <alignment horizontal="left" vertical="center" indent="2"/>
    </xf>
    <xf numFmtId="0" fontId="7" fillId="2" borderId="23" xfId="0" applyFont="1" applyFill="1" applyBorder="1" applyAlignment="1">
      <alignment horizontal="left" vertical="center"/>
    </xf>
    <xf numFmtId="0" fontId="7" fillId="2" borderId="24" xfId="0" applyFont="1" applyFill="1" applyBorder="1" applyAlignment="1">
      <alignment horizontal="left" vertical="center"/>
    </xf>
    <xf numFmtId="0" fontId="7" fillId="2" borderId="25" xfId="0" applyFont="1" applyFill="1" applyBorder="1" applyAlignment="1">
      <alignment horizontal="left" vertical="center"/>
    </xf>
    <xf numFmtId="0" fontId="2" fillId="8" borderId="23" xfId="0" applyFont="1" applyFill="1" applyBorder="1" applyAlignment="1">
      <alignment horizontal="left" vertical="center" indent="1"/>
    </xf>
    <xf numFmtId="0" fontId="2" fillId="8" borderId="25" xfId="0" applyFont="1" applyFill="1" applyBorder="1" applyAlignment="1">
      <alignment horizontal="left" vertical="center" indent="1"/>
    </xf>
    <xf numFmtId="0" fontId="14" fillId="6" borderId="23" xfId="0" applyFont="1" applyFill="1" applyBorder="1" applyAlignment="1">
      <alignment horizontal="left" vertical="center" wrapText="1" indent="1"/>
    </xf>
    <xf numFmtId="0" fontId="14" fillId="6" borderId="25" xfId="0" applyFont="1" applyFill="1" applyBorder="1" applyAlignment="1">
      <alignment horizontal="left" vertical="center" wrapText="1" indent="1"/>
    </xf>
    <xf numFmtId="0" fontId="14" fillId="6" borderId="22" xfId="0" applyFont="1" applyFill="1" applyBorder="1" applyAlignment="1">
      <alignment horizontal="left" vertical="center" wrapText="1" indent="1"/>
    </xf>
    <xf numFmtId="0" fontId="0" fillId="6" borderId="22" xfId="0" applyFill="1" applyBorder="1" applyAlignment="1">
      <alignment horizontal="left" vertical="center" indent="2"/>
    </xf>
    <xf numFmtId="0" fontId="9" fillId="6" borderId="23" xfId="0" applyFont="1" applyFill="1" applyBorder="1" applyAlignment="1">
      <alignment horizontal="left" vertical="center" indent="1"/>
    </xf>
    <xf numFmtId="0" fontId="9" fillId="6" borderId="25" xfId="0" applyFont="1" applyFill="1" applyBorder="1" applyAlignment="1">
      <alignment horizontal="left" vertical="center" indent="1"/>
    </xf>
    <xf numFmtId="0" fontId="9" fillId="6" borderId="23" xfId="0" applyFont="1" applyFill="1" applyBorder="1" applyAlignment="1">
      <alignment horizontal="left" vertical="center" wrapText="1" indent="1"/>
    </xf>
    <xf numFmtId="0" fontId="9" fillId="6" borderId="24" xfId="0" applyFont="1" applyFill="1" applyBorder="1" applyAlignment="1">
      <alignment horizontal="left" vertical="center" wrapText="1" indent="1"/>
    </xf>
    <xf numFmtId="0" fontId="9" fillId="6" borderId="25" xfId="0" applyFont="1" applyFill="1" applyBorder="1" applyAlignment="1">
      <alignment horizontal="left" vertical="center" wrapText="1" indent="1"/>
    </xf>
    <xf numFmtId="0" fontId="0" fillId="6" borderId="23" xfId="0" applyFill="1" applyBorder="1" applyAlignment="1">
      <alignment horizontal="left" vertical="center" indent="2"/>
    </xf>
    <xf numFmtId="0" fontId="0" fillId="6" borderId="25" xfId="0" applyFill="1" applyBorder="1" applyAlignment="1">
      <alignment horizontal="left" vertical="center" indent="2"/>
    </xf>
    <xf numFmtId="0" fontId="4" fillId="6" borderId="22" xfId="0" applyFont="1" applyFill="1" applyBorder="1" applyAlignment="1">
      <alignment horizontal="left" vertical="center" indent="2"/>
    </xf>
    <xf numFmtId="0" fontId="1" fillId="3" borderId="23" xfId="0" applyFont="1" applyFill="1" applyBorder="1" applyAlignment="1">
      <alignment horizontal="left" vertical="center" indent="1"/>
    </xf>
    <xf numFmtId="0" fontId="1" fillId="3" borderId="24" xfId="0" applyFont="1" applyFill="1" applyBorder="1" applyAlignment="1">
      <alignment horizontal="left" vertical="center" indent="1"/>
    </xf>
    <xf numFmtId="0" fontId="1" fillId="3" borderId="25" xfId="0" applyFont="1" applyFill="1" applyBorder="1" applyAlignment="1">
      <alignment horizontal="left" vertical="center" indent="1"/>
    </xf>
    <xf numFmtId="0" fontId="1" fillId="4" borderId="23" xfId="0" applyFont="1" applyFill="1" applyBorder="1" applyAlignment="1">
      <alignment horizontal="left" vertical="center" indent="1"/>
    </xf>
    <xf numFmtId="0" fontId="1" fillId="4" borderId="24" xfId="0" applyFont="1" applyFill="1" applyBorder="1" applyAlignment="1">
      <alignment horizontal="left" vertical="center" indent="1"/>
    </xf>
    <xf numFmtId="0" fontId="1" fillId="4" borderId="25" xfId="0" applyFont="1" applyFill="1" applyBorder="1" applyAlignment="1">
      <alignment horizontal="left" vertical="center" indent="1"/>
    </xf>
    <xf numFmtId="0" fontId="14" fillId="6" borderId="23"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 fillId="5" borderId="15" xfId="0" applyFont="1" applyFill="1" applyBorder="1" applyAlignment="1">
      <alignment horizontal="center" vertical="center"/>
    </xf>
    <xf numFmtId="0" fontId="1" fillId="5" borderId="16" xfId="0" applyFont="1" applyFill="1" applyBorder="1" applyAlignment="1">
      <alignment horizontal="center" vertical="center"/>
    </xf>
    <xf numFmtId="0" fontId="1" fillId="5" borderId="17" xfId="0" applyFont="1" applyFill="1" applyBorder="1" applyAlignment="1">
      <alignment horizontal="center" vertical="center"/>
    </xf>
    <xf numFmtId="0" fontId="11" fillId="2" borderId="12" xfId="0" applyFont="1" applyFill="1" applyBorder="1" applyAlignment="1">
      <alignment horizontal="left" vertical="center" wrapText="1" indent="1"/>
    </xf>
    <xf numFmtId="0" fontId="11" fillId="2" borderId="10" xfId="0" applyFont="1" applyFill="1" applyBorder="1" applyAlignment="1">
      <alignment horizontal="left" vertical="center" wrapText="1" indent="1"/>
    </xf>
    <xf numFmtId="0" fontId="11" fillId="2" borderId="11" xfId="0" applyFont="1" applyFill="1" applyBorder="1" applyAlignment="1">
      <alignment horizontal="left" vertical="center" wrapText="1" indent="1"/>
    </xf>
    <xf numFmtId="0" fontId="1" fillId="5" borderId="29" xfId="0" applyFont="1" applyFill="1" applyBorder="1" applyAlignment="1">
      <alignment horizontal="center" vertical="center"/>
    </xf>
    <xf numFmtId="0" fontId="1" fillId="5" borderId="30" xfId="0" applyFont="1" applyFill="1" applyBorder="1" applyAlignment="1">
      <alignment horizontal="center" vertical="center"/>
    </xf>
    <xf numFmtId="0" fontId="1" fillId="5" borderId="31" xfId="0" applyFont="1" applyFill="1" applyBorder="1" applyAlignment="1">
      <alignment horizontal="center" vertical="center"/>
    </xf>
    <xf numFmtId="0" fontId="24" fillId="10" borderId="12" xfId="0" applyFont="1" applyFill="1" applyBorder="1" applyAlignment="1">
      <alignment horizontal="left" vertical="center" wrapText="1" indent="1"/>
    </xf>
    <xf numFmtId="0" fontId="24" fillId="10" borderId="33" xfId="0" applyFont="1" applyFill="1" applyBorder="1" applyAlignment="1">
      <alignment horizontal="left" vertical="center" wrapText="1" indent="1"/>
    </xf>
    <xf numFmtId="0" fontId="1" fillId="4" borderId="34" xfId="0" applyFont="1" applyFill="1" applyBorder="1" applyAlignment="1">
      <alignment horizontal="left" vertical="center" indent="1"/>
    </xf>
    <xf numFmtId="0" fontId="1" fillId="4" borderId="5" xfId="0" applyFont="1" applyFill="1" applyBorder="1" applyAlignment="1">
      <alignment horizontal="left" vertical="center" indent="1"/>
    </xf>
    <xf numFmtId="0" fontId="1" fillId="4" borderId="35" xfId="0" applyFont="1" applyFill="1" applyBorder="1" applyAlignment="1">
      <alignment horizontal="left" vertical="center" indent="1"/>
    </xf>
    <xf numFmtId="0" fontId="1" fillId="3" borderId="32" xfId="0" applyFont="1" applyFill="1" applyBorder="1" applyAlignment="1">
      <alignment horizontal="left" vertical="center" indent="1"/>
    </xf>
    <xf numFmtId="0" fontId="1" fillId="3" borderId="10" xfId="0" applyFont="1" applyFill="1" applyBorder="1" applyAlignment="1">
      <alignment horizontal="left" vertical="center" indent="1"/>
    </xf>
    <xf numFmtId="0" fontId="1" fillId="3" borderId="33" xfId="0" applyFont="1" applyFill="1" applyBorder="1" applyAlignment="1">
      <alignment horizontal="left" vertical="center" indent="1"/>
    </xf>
    <xf numFmtId="0" fontId="16" fillId="10" borderId="12" xfId="0" applyFont="1" applyFill="1" applyBorder="1" applyAlignment="1">
      <alignment horizontal="left" vertical="center" wrapText="1" indent="1"/>
    </xf>
    <xf numFmtId="0" fontId="16" fillId="10" borderId="10" xfId="0" applyFont="1" applyFill="1" applyBorder="1" applyAlignment="1">
      <alignment horizontal="left" vertical="center" wrapText="1" indent="1"/>
    </xf>
    <xf numFmtId="0" fontId="16" fillId="10" borderId="33" xfId="0" applyFont="1" applyFill="1" applyBorder="1" applyAlignment="1">
      <alignment horizontal="left" vertical="center" wrapText="1" indent="1"/>
    </xf>
    <xf numFmtId="0" fontId="13" fillId="10" borderId="12" xfId="0" applyFont="1" applyFill="1" applyBorder="1" applyAlignment="1">
      <alignment horizontal="left" vertical="center" wrapText="1" indent="1"/>
    </xf>
    <xf numFmtId="0" fontId="13" fillId="10" borderId="10" xfId="0" applyFont="1" applyFill="1" applyBorder="1" applyAlignment="1">
      <alignment horizontal="left" vertical="center" wrapText="1" indent="1"/>
    </xf>
    <xf numFmtId="0" fontId="13" fillId="10" borderId="33" xfId="0" applyFont="1" applyFill="1" applyBorder="1" applyAlignment="1">
      <alignment horizontal="left" vertical="center" wrapText="1" indent="1"/>
    </xf>
    <xf numFmtId="0" fontId="1" fillId="5" borderId="1" xfId="0" applyFont="1" applyFill="1" applyBorder="1" applyAlignment="1">
      <alignment horizontal="center" vertical="center"/>
    </xf>
    <xf numFmtId="0" fontId="1" fillId="5" borderId="2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1" fillId="2" borderId="10" xfId="0" applyFont="1" applyFill="1" applyBorder="1" applyAlignment="1">
      <alignment horizontal="left" vertical="center" wrapText="1" indent="2"/>
    </xf>
    <xf numFmtId="0" fontId="11" fillId="2" borderId="11" xfId="0" applyFont="1" applyFill="1" applyBorder="1" applyAlignment="1">
      <alignment horizontal="left" vertical="center" wrapText="1" indent="2"/>
    </xf>
    <xf numFmtId="0" fontId="1" fillId="5" borderId="39" xfId="0" applyFont="1" applyFill="1" applyBorder="1" applyAlignment="1">
      <alignment horizontal="center" vertical="center"/>
    </xf>
    <xf numFmtId="0" fontId="16" fillId="10" borderId="33" xfId="0" applyFont="1" applyFill="1" applyBorder="1" applyAlignment="1">
      <alignment horizontal="left" vertical="center" indent="2"/>
    </xf>
    <xf numFmtId="0" fontId="12" fillId="10" borderId="12" xfId="0" applyFont="1" applyFill="1" applyBorder="1" applyAlignment="1">
      <alignment horizontal="left" vertical="center" wrapText="1" indent="1"/>
    </xf>
    <xf numFmtId="0" fontId="12" fillId="10" borderId="10" xfId="0" applyFont="1" applyFill="1" applyBorder="1" applyAlignment="1">
      <alignment horizontal="left" vertical="center" wrapText="1" indent="1"/>
    </xf>
    <xf numFmtId="0" fontId="12" fillId="10" borderId="33" xfId="0" applyFont="1" applyFill="1" applyBorder="1" applyAlignment="1">
      <alignment horizontal="left" vertical="center" wrapText="1" indent="1"/>
    </xf>
    <xf numFmtId="0" fontId="1" fillId="5" borderId="50" xfId="0" applyFont="1" applyFill="1" applyBorder="1" applyAlignment="1">
      <alignment horizontal="center" vertical="center"/>
    </xf>
    <xf numFmtId="0" fontId="1" fillId="5" borderId="51" xfId="0" applyFont="1" applyFill="1" applyBorder="1" applyAlignment="1">
      <alignment horizontal="center" vertical="center"/>
    </xf>
    <xf numFmtId="0" fontId="1" fillId="5" borderId="52" xfId="0" applyFont="1" applyFill="1" applyBorder="1" applyAlignment="1">
      <alignment horizontal="center"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1" fillId="4" borderId="14" xfId="0" applyFont="1" applyFill="1" applyBorder="1" applyAlignment="1">
      <alignment horizontal="left" vertical="center" indent="1"/>
    </xf>
    <xf numFmtId="0" fontId="1" fillId="4" borderId="10" xfId="0" applyFont="1" applyFill="1" applyBorder="1" applyAlignment="1">
      <alignment horizontal="left" vertical="center" indent="1"/>
    </xf>
    <xf numFmtId="0" fontId="1" fillId="4" borderId="11" xfId="0" applyFont="1" applyFill="1" applyBorder="1" applyAlignment="1">
      <alignment horizontal="left" vertical="center" indent="1"/>
    </xf>
    <xf numFmtId="0" fontId="1" fillId="4" borderId="13" xfId="0" applyFont="1" applyFill="1" applyBorder="1" applyAlignment="1">
      <alignment horizontal="left" vertical="center" indent="1"/>
    </xf>
    <xf numFmtId="0" fontId="1" fillId="3" borderId="14" xfId="0" applyFont="1" applyFill="1" applyBorder="1" applyAlignment="1">
      <alignment horizontal="left" vertical="center" indent="1"/>
    </xf>
    <xf numFmtId="0" fontId="1" fillId="3" borderId="11" xfId="0" applyFont="1" applyFill="1" applyBorder="1" applyAlignment="1">
      <alignment horizontal="left" vertical="center" indent="1"/>
    </xf>
    <xf numFmtId="0" fontId="1" fillId="3" borderId="13" xfId="0" applyFont="1" applyFill="1" applyBorder="1" applyAlignment="1">
      <alignment horizontal="left" vertical="center" indent="1"/>
    </xf>
    <xf numFmtId="0" fontId="1" fillId="4" borderId="48" xfId="0" applyFont="1" applyFill="1" applyBorder="1" applyAlignment="1">
      <alignment horizontal="left" vertical="center" indent="1"/>
    </xf>
    <xf numFmtId="0" fontId="1" fillId="3" borderId="48" xfId="0" applyFont="1" applyFill="1" applyBorder="1" applyAlignment="1">
      <alignment horizontal="left" vertical="center" indent="1"/>
    </xf>
    <xf numFmtId="0" fontId="3" fillId="2" borderId="14" xfId="0" applyFont="1" applyFill="1" applyBorder="1" applyAlignment="1">
      <alignment horizontal="left" vertical="center"/>
    </xf>
    <xf numFmtId="0" fontId="3" fillId="2" borderId="10" xfId="0" applyFont="1" applyFill="1" applyBorder="1" applyAlignment="1">
      <alignment horizontal="left" vertical="center"/>
    </xf>
    <xf numFmtId="0" fontId="1" fillId="5" borderId="54" xfId="0" applyFont="1" applyFill="1" applyBorder="1" applyAlignment="1">
      <alignment horizontal="center" vertical="center"/>
    </xf>
    <xf numFmtId="0" fontId="1" fillId="10" borderId="41" xfId="0" applyFont="1" applyFill="1" applyBorder="1" applyAlignment="1">
      <alignment horizontal="left" vertical="center" indent="2"/>
    </xf>
    <xf numFmtId="0" fontId="1" fillId="10" borderId="42" xfId="0" applyFont="1" applyFill="1" applyBorder="1" applyAlignment="1">
      <alignment horizontal="left" vertical="center" indent="2"/>
    </xf>
    <xf numFmtId="0" fontId="17" fillId="10" borderId="12" xfId="0" applyFont="1" applyFill="1" applyBorder="1" applyAlignment="1">
      <alignment horizontal="center" vertical="center" wrapText="1"/>
    </xf>
    <xf numFmtId="0" fontId="17" fillId="10" borderId="13" xfId="0" applyFont="1" applyFill="1" applyBorder="1" applyAlignment="1">
      <alignment horizontal="center" vertical="center" wrapText="1"/>
    </xf>
  </cellXfs>
  <cellStyles count="1">
    <cellStyle name="Normal" xfId="0" builtinId="0"/>
  </cellStyles>
  <dxfs count="36">
    <dxf>
      <font>
        <color theme="0"/>
      </font>
    </dxf>
    <dxf>
      <fill>
        <patternFill>
          <bgColor rgb="FFFFFF00"/>
        </patternFill>
      </fill>
    </dxf>
    <dxf>
      <font>
        <b/>
        <i val="0"/>
        <color theme="0"/>
      </font>
      <fill>
        <patternFill>
          <bgColor theme="1"/>
        </patternFill>
      </fill>
    </dxf>
    <dxf>
      <font>
        <color theme="0"/>
      </font>
    </dxf>
    <dxf>
      <font>
        <color theme="0"/>
      </font>
    </dxf>
    <dxf>
      <font>
        <color theme="0"/>
      </font>
    </dxf>
    <dxf>
      <font>
        <color theme="0"/>
      </font>
    </dxf>
    <dxf>
      <font>
        <b/>
        <i val="0"/>
        <color theme="0"/>
      </font>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dxf>
    <dxf>
      <font>
        <b/>
        <i val="0"/>
        <color theme="0"/>
      </font>
      <fill>
        <patternFill>
          <bgColor theme="1"/>
        </patternFill>
      </fill>
    </dxf>
    <dxf>
      <font>
        <color theme="0"/>
      </font>
    </dxf>
    <dxf>
      <font>
        <b/>
        <i val="0"/>
        <color theme="0"/>
      </font>
      <fill>
        <patternFill>
          <bgColor theme="1"/>
        </patternFill>
      </fill>
    </dxf>
    <dxf>
      <font>
        <color theme="0"/>
      </font>
    </dxf>
    <dxf>
      <font>
        <b/>
        <i val="0"/>
        <color theme="0"/>
      </font>
      <fill>
        <patternFill>
          <bgColor theme="1"/>
        </patternFill>
      </fill>
    </dxf>
    <dxf>
      <font>
        <color theme="0"/>
      </font>
    </dxf>
    <dxf>
      <font>
        <color theme="0"/>
      </font>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color theme="0"/>
      </font>
    </dxf>
    <dxf>
      <font>
        <b/>
        <i val="0"/>
        <color theme="0"/>
      </font>
      <fill>
        <patternFill>
          <bgColor theme="1"/>
        </patternFill>
      </fill>
    </dxf>
    <dxf>
      <font>
        <b/>
        <i val="0"/>
        <color theme="0"/>
      </font>
      <fill>
        <patternFill>
          <bgColor theme="1"/>
        </patternFill>
      </fill>
    </dxf>
    <dxf>
      <font>
        <color theme="0"/>
      </font>
    </dxf>
    <dxf>
      <font>
        <b/>
        <i val="0"/>
        <color theme="0"/>
      </font>
      <fill>
        <patternFill>
          <bgColor theme="1"/>
        </patternFill>
      </fill>
    </dxf>
    <dxf>
      <font>
        <color theme="0"/>
      </font>
    </dxf>
  </dxfs>
  <tableStyles count="0" defaultTableStyle="TableStyleMedium2" defaultPivotStyle="PivotStyleLight16"/>
  <colors>
    <mruColors>
      <color rgb="FFFFFF99"/>
      <color rgb="FF5D2884"/>
      <color rgb="FF807F83"/>
      <color rgb="FF00539B"/>
      <color rgb="FFBF311A"/>
      <color rgb="FFE58E1A"/>
      <color rgb="FF754200"/>
      <color rgb="FF949B50"/>
      <color rgb="FF56A0D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a:themeElements>
    <a:clrScheme name="Plante Moran">
      <a:dk1>
        <a:sysClr val="windowText" lastClr="000000"/>
      </a:dk1>
      <a:lt1>
        <a:sysClr val="window" lastClr="FFFFFF"/>
      </a:lt1>
      <a:dk2>
        <a:srgbClr val="00539B"/>
      </a:dk2>
      <a:lt2>
        <a:srgbClr val="F2F2F2"/>
      </a:lt2>
      <a:accent1>
        <a:srgbClr val="56A0D3"/>
      </a:accent1>
      <a:accent2>
        <a:srgbClr val="BF311A"/>
      </a:accent2>
      <a:accent3>
        <a:srgbClr val="949B50"/>
      </a:accent3>
      <a:accent4>
        <a:srgbClr val="754200"/>
      </a:accent4>
      <a:accent5>
        <a:srgbClr val="807F83"/>
      </a:accent5>
      <a:accent6>
        <a:srgbClr val="E58E1A"/>
      </a:accent6>
      <a:hlink>
        <a:srgbClr val="00539B"/>
      </a:hlink>
      <a:folHlink>
        <a:srgbClr val="00539B"/>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pageSetUpPr fitToPage="1"/>
  </sheetPr>
  <dimension ref="A1:AA55"/>
  <sheetViews>
    <sheetView showGridLines="0" tabSelected="1" zoomScaleNormal="100" workbookViewId="0">
      <selection activeCell="D6" sqref="D6"/>
    </sheetView>
  </sheetViews>
  <sheetFormatPr defaultColWidth="0" defaultRowHeight="15" customHeight="1" zeroHeight="1" thickTop="1" thickBottom="1"/>
  <cols>
    <col min="1" max="1" width="3.5703125" style="35" customWidth="1"/>
    <col min="2" max="2" width="40.5703125" style="35" customWidth="1"/>
    <col min="3" max="3" width="40.5703125" style="36" customWidth="1"/>
    <col min="4" max="4" width="40.5703125" style="35" customWidth="1"/>
    <col min="5" max="5" width="3.5703125" style="35" customWidth="1"/>
    <col min="6" max="16384" width="9.140625" style="35" hidden="1"/>
  </cols>
  <sheetData>
    <row r="1" spans="2:27" ht="15" customHeight="1" thickTop="1" thickBot="1">
      <c r="AA1" s="35" t="s">
        <v>0</v>
      </c>
    </row>
    <row r="2" spans="2:27" ht="30" customHeight="1" thickTop="1" thickBot="1">
      <c r="B2" s="255" t="s">
        <v>1</v>
      </c>
      <c r="C2" s="256"/>
      <c r="D2" s="257"/>
      <c r="AA2" s="35" t="s">
        <v>2</v>
      </c>
    </row>
    <row r="3" spans="2:27" ht="45" customHeight="1" thickTop="1" thickBot="1">
      <c r="B3" s="37" t="s">
        <v>3</v>
      </c>
      <c r="C3" s="189" t="s">
        <v>4</v>
      </c>
      <c r="D3" s="207" t="s">
        <v>5</v>
      </c>
    </row>
    <row r="4" spans="2:27" ht="15" customHeight="1" thickTop="1" thickBot="1"/>
    <row r="5" spans="2:27" ht="30" customHeight="1" thickTop="1" thickBot="1">
      <c r="B5" s="255" t="s">
        <v>6</v>
      </c>
      <c r="C5" s="256"/>
      <c r="D5" s="257"/>
    </row>
    <row r="6" spans="2:27" ht="30" customHeight="1" thickTop="1" thickBot="1">
      <c r="B6" s="263" t="s">
        <v>7</v>
      </c>
      <c r="C6" s="263"/>
      <c r="D6" s="62" t="s">
        <v>8</v>
      </c>
    </row>
    <row r="7" spans="2:27" ht="30" customHeight="1" thickTop="1" thickBot="1">
      <c r="B7" s="263" t="s">
        <v>9</v>
      </c>
      <c r="C7" s="263"/>
      <c r="D7" s="62"/>
    </row>
    <row r="8" spans="2:27" ht="15" customHeight="1" thickTop="1" thickBot="1"/>
    <row r="9" spans="2:27" ht="15" customHeight="1" thickTop="1" thickBot="1"/>
    <row r="10" spans="2:27" ht="30" customHeight="1" thickTop="1" thickBot="1">
      <c r="B10" s="255" t="s">
        <v>10</v>
      </c>
      <c r="C10" s="256"/>
      <c r="D10" s="257"/>
    </row>
    <row r="11" spans="2:27" ht="15" customHeight="1" thickTop="1" thickBot="1">
      <c r="B11" s="41" t="s">
        <v>11</v>
      </c>
      <c r="C11" s="258" t="s">
        <v>12</v>
      </c>
      <c r="D11" s="259"/>
    </row>
    <row r="12" spans="2:27" ht="30" customHeight="1" thickTop="1" thickBot="1">
      <c r="B12" s="42" t="str">
        <f>'Proposal Summary'!B3</f>
        <v>Proposal Summary</v>
      </c>
      <c r="C12" s="260" t="str">
        <f>'Proposal Summary'!C3</f>
        <v>No data entry is required in the Proposal Summary.  Comments are optional for each Cost Category.</v>
      </c>
      <c r="D12" s="261"/>
    </row>
    <row r="13" spans="2:27" ht="30" customHeight="1" thickTop="1" thickBot="1">
      <c r="B13" s="42" t="s">
        <v>13</v>
      </c>
      <c r="C13" s="260" t="s">
        <v>14</v>
      </c>
      <c r="D13" s="261"/>
    </row>
    <row r="14" spans="2:27" ht="34.5" customHeight="1" thickTop="1" thickBot="1">
      <c r="B14" s="42" t="s">
        <v>15</v>
      </c>
      <c r="C14" s="260" t="s">
        <v>16</v>
      </c>
      <c r="D14" s="261"/>
    </row>
    <row r="15" spans="2:27" ht="39.950000000000003" customHeight="1" thickTop="1" thickBot="1">
      <c r="B15" s="42" t="str">
        <f>'Application Software'!B3</f>
        <v>Software</v>
      </c>
      <c r="C15" s="260" t="str">
        <f>'Application Software'!C3</f>
        <v>Please complete One-Time and Ongoing Annual Software Costs, indicating any additional info or 'No Bid' in the Comments column.  Additional proposed modules can be added in the 'Module Summary' Tab.</v>
      </c>
      <c r="D15" s="261"/>
    </row>
    <row r="16" spans="2:27" ht="35.1" customHeight="1" thickTop="1" thickBot="1">
      <c r="B16" s="42" t="str">
        <f>'Ancillary Hardware'!B3</f>
        <v>Ancillary Hardware</v>
      </c>
      <c r="C16" s="260" t="str">
        <f>'Ancillary Hardware'!C3</f>
        <v>Please add any additional required/optional Ancillary Hardware proposed including the Required Quantity, Unit Price, and related Ongoing Annual Cost, if applicable.</v>
      </c>
      <c r="D16" s="261"/>
    </row>
    <row r="17" spans="2:4" ht="39.950000000000003" customHeight="1" thickTop="1" thickBot="1">
      <c r="B17" s="42" t="str">
        <f>'Implementation Services'!B3</f>
        <v>Implementation Services</v>
      </c>
      <c r="C17" s="260" t="str">
        <f>'Implementation Services'!C3</f>
        <v>Please complete the Estimated Hours and Hourly Rate for Implementation Services, indicating any additional info or 'No Bid' in the Comments column.  Additional proposed modules can be added in the 'Module Summary' Tab.</v>
      </c>
      <c r="D17" s="261"/>
    </row>
    <row r="18" spans="2:4" ht="39.950000000000003" customHeight="1" thickTop="1" thickBot="1">
      <c r="B18" s="42" t="str">
        <f>Training!B3</f>
        <v>Training Services</v>
      </c>
      <c r="C18" s="260" t="str">
        <f>Training!D3</f>
        <v>Please complete the Estimated Hours and Hourly Rate for Training Services, indicating any additional info or 'No Bid' in the Comments column.  Additional proposed modules can be added in the 'Module Summary' Tab.</v>
      </c>
      <c r="D18" s="261"/>
    </row>
    <row r="19" spans="2:4" ht="39.950000000000003" customHeight="1" thickTop="1" thickBot="1">
      <c r="B19" s="42" t="str">
        <f>'Data Conversion Services'!B3</f>
        <v>Data Conversion Services</v>
      </c>
      <c r="C19" s="260" t="str">
        <f>'Data Conversion Services'!D3</f>
        <v>Please complete the Conversion Code, Estimated Hours, and Hourly Rate to perform the following Data Conversion Services.</v>
      </c>
      <c r="D19" s="261"/>
    </row>
    <row r="20" spans="2:4" ht="35.1" customHeight="1" thickTop="1" thickBot="1">
      <c r="B20" s="42" t="str">
        <f>Interfaces!B3</f>
        <v>Interfaces</v>
      </c>
      <c r="C20" s="260" t="str">
        <f>Interfaces!D3</f>
        <v>Please complete the Estimated Hours, Hourly Rate, and Ongoing Annual Cost, if applicable, to develop the following Interfaces, indicating any additional info or 'No Bid' in the Comments column.</v>
      </c>
      <c r="D20" s="261"/>
    </row>
    <row r="21" spans="2:4" ht="39.950000000000003" customHeight="1" thickTop="1" thickBot="1">
      <c r="B21" s="42" t="str">
        <f>Modifications!B3</f>
        <v>Modifications</v>
      </c>
      <c r="C21" s="262" t="str">
        <f>Modifications!D3</f>
        <v>Please add the Estimated Hours, Hourly Rate, and Ongoing Annual Cost, if applicable, to perform any required/optional Modifications.   The related Module and Spec # should be noted.</v>
      </c>
      <c r="D21" s="262"/>
    </row>
    <row r="22" spans="2:4" ht="39.950000000000003" customHeight="1" thickTop="1" thickBot="1">
      <c r="B22" s="42" t="str">
        <f>'Other Implementation Services'!B3</f>
        <v>Other Implementation Services</v>
      </c>
      <c r="C22" s="262" t="str">
        <f>'Other Implementation Services'!C3</f>
        <v>Please add any Other Implementation Services  proposed including the Estimated Hours and Hourly Rate. Vendors may define additional items as desired.</v>
      </c>
      <c r="D22" s="262"/>
    </row>
    <row r="23" spans="2:4" ht="35.1" customHeight="1" thickTop="1" thickBot="1">
      <c r="B23" s="42" t="str">
        <f>Optional!B3</f>
        <v>Optional Software and Services</v>
      </c>
      <c r="C23" s="278" t="str">
        <f>Optional!D3</f>
        <v>Please include any optional software and services within this tab, including Estimated Hours and Hourly Rate as applicable. Specify the type of optional item under Type.</v>
      </c>
      <c r="D23" s="279"/>
    </row>
    <row r="24" spans="2:4" ht="15" customHeight="1" thickTop="1" thickBot="1">
      <c r="B24" s="38"/>
      <c r="C24" s="39"/>
      <c r="D24" s="40"/>
    </row>
    <row r="25" spans="2:4" ht="30" customHeight="1" thickTop="1" thickBot="1">
      <c r="B25" s="255" t="s">
        <v>17</v>
      </c>
      <c r="C25" s="256"/>
      <c r="D25" s="257"/>
    </row>
    <row r="26" spans="2:4" ht="30" customHeight="1" thickTop="1" thickBot="1">
      <c r="B26" s="275" t="s">
        <v>18</v>
      </c>
      <c r="C26" s="276"/>
      <c r="D26" s="277"/>
    </row>
    <row r="27" spans="2:4" ht="30" customHeight="1" thickTop="1" thickBot="1">
      <c r="B27" s="263" t="s">
        <v>19</v>
      </c>
      <c r="C27" s="263"/>
      <c r="D27" s="190"/>
    </row>
    <row r="28" spans="2:4" ht="30" customHeight="1" thickTop="1" thickBot="1">
      <c r="B28" s="263" t="s">
        <v>20</v>
      </c>
      <c r="C28" s="263"/>
      <c r="D28" s="190"/>
    </row>
    <row r="29" spans="2:4" ht="30" customHeight="1" thickTop="1" thickBot="1">
      <c r="B29" s="263" t="s">
        <v>21</v>
      </c>
      <c r="C29" s="263"/>
      <c r="D29" s="190"/>
    </row>
    <row r="30" spans="2:4" ht="30" customHeight="1" thickTop="1" thickBot="1">
      <c r="B30" s="263" t="s">
        <v>22</v>
      </c>
      <c r="C30" s="271"/>
      <c r="D30" s="190"/>
    </row>
    <row r="31" spans="2:4" ht="30" customHeight="1" thickTop="1" thickBot="1">
      <c r="B31" s="263" t="s">
        <v>23</v>
      </c>
      <c r="C31" s="271"/>
      <c r="D31" s="190"/>
    </row>
    <row r="32" spans="2:4" ht="30" customHeight="1" thickTop="1" thickBot="1">
      <c r="B32" s="272" t="s">
        <v>24</v>
      </c>
      <c r="C32" s="273"/>
      <c r="D32" s="274"/>
    </row>
    <row r="33" spans="2:4" ht="30" customHeight="1" thickTop="1" thickBot="1">
      <c r="B33" s="269" t="s">
        <v>19</v>
      </c>
      <c r="C33" s="270"/>
      <c r="D33" s="190"/>
    </row>
    <row r="34" spans="2:4" ht="30" customHeight="1" thickTop="1" thickBot="1">
      <c r="B34" s="269" t="s">
        <v>25</v>
      </c>
      <c r="C34" s="270"/>
      <c r="D34" s="190"/>
    </row>
    <row r="35" spans="2:4" ht="30" customHeight="1" thickTop="1" thickBot="1">
      <c r="B35" s="263" t="s">
        <v>21</v>
      </c>
      <c r="C35" s="263"/>
      <c r="D35" s="190"/>
    </row>
    <row r="36" spans="2:4" ht="30" customHeight="1" thickTop="1" thickBot="1">
      <c r="B36" s="263" t="s">
        <v>22</v>
      </c>
      <c r="C36" s="271"/>
      <c r="D36" s="190"/>
    </row>
    <row r="37" spans="2:4" ht="30" customHeight="1" thickTop="1" thickBot="1">
      <c r="B37" s="263" t="s">
        <v>23</v>
      </c>
      <c r="C37" s="271"/>
      <c r="D37" s="190"/>
    </row>
    <row r="38" spans="2:4" ht="15" customHeight="1" thickTop="1" thickBot="1"/>
    <row r="39" spans="2:4" ht="30" hidden="1" customHeight="1" thickTop="1" thickBot="1">
      <c r="B39" s="255" t="s">
        <v>26</v>
      </c>
      <c r="C39" s="256"/>
      <c r="D39" s="257"/>
    </row>
    <row r="40" spans="2:4" ht="39.950000000000003" hidden="1" customHeight="1" thickTop="1" thickBot="1">
      <c r="B40" s="266" t="s">
        <v>27</v>
      </c>
      <c r="C40" s="267"/>
      <c r="D40" s="268"/>
    </row>
    <row r="41" spans="2:4" ht="30" hidden="1" customHeight="1" thickTop="1" thickBot="1">
      <c r="B41" s="264" t="str">
        <f>"Change cell to right to " &amp; AA2 &amp; " before printing:"</f>
        <v>Change cell to right to Hide Required/Optional Fields before printing:</v>
      </c>
      <c r="C41" s="265"/>
      <c r="D41" s="62" t="s">
        <v>0</v>
      </c>
    </row>
    <row r="49" ht="15" customHeight="1" thickTop="1" thickBot="1"/>
    <row r="54" ht="15" hidden="1" customHeight="1"/>
    <row r="55" ht="15" hidden="1" customHeight="1"/>
  </sheetData>
  <sheetProtection algorithmName="SHA-512" hashValue="XDWSJ9P89Ps2F1yzuOcCLP0AsD3VLN7+kyRWgU2y5HWJZtD/6VF4fu4phMbTdUk+MqZ6+AhCo/++HCxg+8bgUA==" saltValue="/ybnXXwht8S9MbUAU5kHlA==" spinCount="100000" sheet="1" formatCells="0" formatRows="0"/>
  <mergeCells count="34">
    <mergeCell ref="B7:C7"/>
    <mergeCell ref="B34:C34"/>
    <mergeCell ref="B35:C35"/>
    <mergeCell ref="B32:D32"/>
    <mergeCell ref="B30:C30"/>
    <mergeCell ref="C20:D20"/>
    <mergeCell ref="B27:C27"/>
    <mergeCell ref="B26:D26"/>
    <mergeCell ref="C23:D23"/>
    <mergeCell ref="B31:C31"/>
    <mergeCell ref="B28:C28"/>
    <mergeCell ref="B29:C29"/>
    <mergeCell ref="B41:C41"/>
    <mergeCell ref="B39:D39"/>
    <mergeCell ref="B40:D40"/>
    <mergeCell ref="B33:C33"/>
    <mergeCell ref="B36:C36"/>
    <mergeCell ref="B37:C37"/>
    <mergeCell ref="B2:D2"/>
    <mergeCell ref="B5:D5"/>
    <mergeCell ref="B25:D25"/>
    <mergeCell ref="B10:D10"/>
    <mergeCell ref="C11:D11"/>
    <mergeCell ref="C12:D12"/>
    <mergeCell ref="C13:D13"/>
    <mergeCell ref="C15:D15"/>
    <mergeCell ref="C16:D16"/>
    <mergeCell ref="C17:D17"/>
    <mergeCell ref="C21:D21"/>
    <mergeCell ref="C22:D22"/>
    <mergeCell ref="B6:C6"/>
    <mergeCell ref="C19:D19"/>
    <mergeCell ref="C14:D14"/>
    <mergeCell ref="C18:D18"/>
  </mergeCells>
  <dataValidations count="3">
    <dataValidation type="list" allowBlank="1" showInputMessage="1" showErrorMessage="1" sqref="D41" xr:uid="{00000000-0002-0000-0000-000000000000}">
      <formula1>AA1:AA2</formula1>
    </dataValidation>
    <dataValidation type="decimal" operator="greaterThanOrEqual" allowBlank="1" showErrorMessage="1" errorTitle="Invalid Entry" error="Please enter numeric values only and type any text in the comments column of the Proposal Summary tab." sqref="D27:D31 D33:D37" xr:uid="{00000000-0002-0000-0000-000001000000}">
      <formula1>0</formula1>
    </dataValidation>
    <dataValidation type="list" allowBlank="1" showInputMessage="1" showErrorMessage="1" sqref="D7" xr:uid="{7B0CD977-7414-4D78-9CB1-940E46F77244}">
      <formula1>"On Premise, Vendor-Hosted/Cloud"</formula1>
    </dataValidation>
  </dataValidations>
  <printOptions horizontalCentered="1" verticalCentered="1"/>
  <pageMargins left="0.7" right="0.7" top="0.75" bottom="0.75" header="0.3" footer="0.3"/>
  <pageSetup scale="60" orientation="portrait" r:id="rId1"/>
  <headerFooter>
    <oddHeader>&amp;CCity of Panama City Beach, FL ERP RFP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539B"/>
    <pageSetUpPr fitToPage="1"/>
  </sheetPr>
  <dimension ref="A1:L40"/>
  <sheetViews>
    <sheetView showGridLines="0" zoomScaleNormal="100" workbookViewId="0">
      <pane ySplit="4" topLeftCell="A5" activePane="bottomLeft" state="frozen"/>
      <selection pane="bottomLeft" activeCell="G21" sqref="G21"/>
      <selection activeCell="B25" sqref="B25"/>
    </sheetView>
  </sheetViews>
  <sheetFormatPr defaultColWidth="0" defaultRowHeight="14.45" zeroHeight="1"/>
  <cols>
    <col min="1" max="1" width="3.5703125" style="142" customWidth="1"/>
    <col min="2" max="2" width="10.5703125" style="1" customWidth="1"/>
    <col min="3" max="3" width="25.5703125" style="1" customWidth="1"/>
    <col min="4" max="4" width="20.5703125" style="1" customWidth="1"/>
    <col min="5" max="5" width="10.85546875" style="1" customWidth="1"/>
    <col min="6" max="6" width="20.5703125" style="1" customWidth="1"/>
    <col min="7" max="10" width="12.5703125" style="1" customWidth="1"/>
    <col min="11" max="11" width="30.5703125" style="1" customWidth="1"/>
    <col min="12" max="12" width="3.5703125" style="142" customWidth="1"/>
    <col min="13" max="16384" width="9.140625" style="1" hidden="1"/>
  </cols>
  <sheetData>
    <row r="1" spans="1:12" s="144" customFormat="1" ht="15" thickBot="1">
      <c r="A1" s="143"/>
      <c r="L1" s="145"/>
    </row>
    <row r="2" spans="1:12" ht="20.100000000000001" customHeight="1">
      <c r="B2" s="303" t="str">
        <f>'Vendor Checklist'!D6</f>
        <v>Vendor Name</v>
      </c>
      <c r="C2" s="305"/>
      <c r="D2" s="305"/>
      <c r="E2" s="305"/>
      <c r="F2" s="305"/>
      <c r="G2" s="305"/>
      <c r="H2" s="305"/>
      <c r="I2" s="305"/>
      <c r="J2" s="305"/>
      <c r="K2" s="306"/>
    </row>
    <row r="3" spans="1:12" ht="30" customHeight="1">
      <c r="B3" s="329" t="s">
        <v>153</v>
      </c>
      <c r="C3" s="330"/>
      <c r="D3" s="283" t="str">
        <f>"Please complete the Estimated Hours, Hourly Rate, and Ongoing Annual Cost, if applicable, to develop the following " &amp; B3 &amp; ", indicating any additional info or 'No Bid' in the Comments column."</f>
        <v>Please complete the Estimated Hours, Hourly Rate, and Ongoing Annual Cost, if applicable, to develop the following Interfaces, indicating any additional info or 'No Bid' in the Comments column.</v>
      </c>
      <c r="E3" s="284"/>
      <c r="F3" s="284"/>
      <c r="G3" s="284"/>
      <c r="H3" s="284"/>
      <c r="I3" s="284"/>
      <c r="J3" s="284"/>
      <c r="K3" s="285"/>
    </row>
    <row r="4" spans="1:12" ht="30" customHeight="1">
      <c r="B4" s="14" t="s">
        <v>154</v>
      </c>
      <c r="C4" s="7" t="s">
        <v>155</v>
      </c>
      <c r="D4" s="7" t="s">
        <v>156</v>
      </c>
      <c r="E4" s="7" t="s">
        <v>157</v>
      </c>
      <c r="F4" s="7" t="s">
        <v>158</v>
      </c>
      <c r="G4" s="6" t="s">
        <v>102</v>
      </c>
      <c r="H4" s="6" t="s">
        <v>103</v>
      </c>
      <c r="I4" s="6" t="s">
        <v>30</v>
      </c>
      <c r="J4" s="6" t="s">
        <v>31</v>
      </c>
      <c r="K4" s="25" t="s">
        <v>32</v>
      </c>
    </row>
    <row r="5" spans="1:12">
      <c r="B5" s="320" t="str">
        <f>'Proposal Summary'!B5</f>
        <v>Core Scope - Financial Management, HR, and Utility Billing</v>
      </c>
      <c r="C5" s="321"/>
      <c r="D5" s="321"/>
      <c r="E5" s="327"/>
      <c r="F5" s="321"/>
      <c r="G5" s="321"/>
      <c r="H5" s="321"/>
      <c r="I5" s="321"/>
      <c r="J5" s="321"/>
      <c r="K5" s="322"/>
    </row>
    <row r="6" spans="1:12" ht="29.1">
      <c r="B6" s="49">
        <v>1</v>
      </c>
      <c r="C6" s="50" t="s">
        <v>159</v>
      </c>
      <c r="D6" s="168" t="s">
        <v>160</v>
      </c>
      <c r="E6" s="170" t="s">
        <v>161</v>
      </c>
      <c r="F6" s="169" t="s">
        <v>162</v>
      </c>
      <c r="G6" s="66"/>
      <c r="H6" s="67"/>
      <c r="I6" s="51">
        <f>IF(ISNUMBER(G6*H6),G6*H6,"N/A")</f>
        <v>0</v>
      </c>
      <c r="J6" s="67"/>
      <c r="K6" s="198"/>
    </row>
    <row r="7" spans="1:12">
      <c r="B7" s="49">
        <v>2</v>
      </c>
      <c r="C7" s="50" t="s">
        <v>163</v>
      </c>
      <c r="D7" s="168" t="s">
        <v>164</v>
      </c>
      <c r="E7" s="171" t="s">
        <v>165</v>
      </c>
      <c r="F7" s="169" t="s">
        <v>162</v>
      </c>
      <c r="G7" s="66"/>
      <c r="H7" s="67"/>
      <c r="I7" s="51">
        <f t="shared" ref="I7:I20" si="0">IF(ISNUMBER(G7*H7),G7*H7,"N/A")</f>
        <v>0</v>
      </c>
      <c r="J7" s="67"/>
      <c r="K7" s="198"/>
    </row>
    <row r="8" spans="1:12">
      <c r="B8" s="49">
        <v>3</v>
      </c>
      <c r="C8" s="50" t="s">
        <v>166</v>
      </c>
      <c r="D8" s="168" t="s">
        <v>167</v>
      </c>
      <c r="E8" s="171" t="s">
        <v>165</v>
      </c>
      <c r="F8" s="169" t="s">
        <v>162</v>
      </c>
      <c r="G8" s="66"/>
      <c r="H8" s="67"/>
      <c r="I8" s="51">
        <f t="shared" si="0"/>
        <v>0</v>
      </c>
      <c r="J8" s="67"/>
      <c r="K8" s="198"/>
    </row>
    <row r="9" spans="1:12" ht="29.1">
      <c r="B9" s="49">
        <v>4</v>
      </c>
      <c r="C9" s="50" t="s">
        <v>168</v>
      </c>
      <c r="D9" s="168" t="s">
        <v>169</v>
      </c>
      <c r="E9" s="171" t="s">
        <v>165</v>
      </c>
      <c r="F9" s="169" t="s">
        <v>162</v>
      </c>
      <c r="G9" s="66"/>
      <c r="H9" s="67"/>
      <c r="I9" s="51">
        <f t="shared" si="0"/>
        <v>0</v>
      </c>
      <c r="J9" s="67"/>
      <c r="K9" s="198"/>
    </row>
    <row r="10" spans="1:12">
      <c r="B10" s="49">
        <v>5</v>
      </c>
      <c r="C10" s="50" t="s">
        <v>170</v>
      </c>
      <c r="D10" s="168" t="s">
        <v>171</v>
      </c>
      <c r="E10" s="170" t="s">
        <v>161</v>
      </c>
      <c r="F10" s="169" t="s">
        <v>162</v>
      </c>
      <c r="G10" s="66"/>
      <c r="H10" s="67"/>
      <c r="I10" s="51">
        <f t="shared" si="0"/>
        <v>0</v>
      </c>
      <c r="J10" s="67"/>
      <c r="K10" s="198"/>
    </row>
    <row r="11" spans="1:12">
      <c r="B11" s="49">
        <v>6</v>
      </c>
      <c r="C11" s="50"/>
      <c r="D11" s="168"/>
      <c r="E11" s="171"/>
      <c r="F11" s="169"/>
      <c r="G11" s="66"/>
      <c r="H11" s="67"/>
      <c r="I11" s="51">
        <f t="shared" si="0"/>
        <v>0</v>
      </c>
      <c r="J11" s="67"/>
      <c r="K11" s="198"/>
    </row>
    <row r="12" spans="1:12">
      <c r="B12" s="49">
        <v>7</v>
      </c>
      <c r="C12" s="50"/>
      <c r="D12" s="168"/>
      <c r="E12" s="170"/>
      <c r="F12" s="169"/>
      <c r="G12" s="66"/>
      <c r="H12" s="67"/>
      <c r="I12" s="51">
        <f t="shared" si="0"/>
        <v>0</v>
      </c>
      <c r="J12" s="67"/>
      <c r="K12" s="198"/>
    </row>
    <row r="13" spans="1:12">
      <c r="B13" s="49">
        <v>8</v>
      </c>
      <c r="C13" s="50"/>
      <c r="D13" s="168"/>
      <c r="E13" s="172"/>
      <c r="F13" s="169"/>
      <c r="G13" s="66"/>
      <c r="H13" s="67"/>
      <c r="I13" s="51">
        <f t="shared" si="0"/>
        <v>0</v>
      </c>
      <c r="J13" s="67"/>
      <c r="K13" s="198"/>
    </row>
    <row r="14" spans="1:12">
      <c r="B14" s="49">
        <v>9</v>
      </c>
      <c r="C14" s="50"/>
      <c r="D14" s="168"/>
      <c r="E14" s="173"/>
      <c r="F14" s="169"/>
      <c r="G14" s="66"/>
      <c r="H14" s="67"/>
      <c r="I14" s="51">
        <f t="shared" si="0"/>
        <v>0</v>
      </c>
      <c r="J14" s="67"/>
      <c r="K14" s="198"/>
    </row>
    <row r="15" spans="1:12">
      <c r="B15" s="49">
        <v>10</v>
      </c>
      <c r="C15" s="50"/>
      <c r="D15" s="168"/>
      <c r="E15" s="173"/>
      <c r="F15" s="169"/>
      <c r="G15" s="66"/>
      <c r="H15" s="67"/>
      <c r="I15" s="51">
        <f t="shared" si="0"/>
        <v>0</v>
      </c>
      <c r="J15" s="67"/>
      <c r="K15" s="198"/>
    </row>
    <row r="16" spans="1:12">
      <c r="B16" s="49">
        <v>11</v>
      </c>
      <c r="C16" s="50"/>
      <c r="D16" s="168"/>
      <c r="E16" s="173"/>
      <c r="F16" s="169"/>
      <c r="G16" s="66"/>
      <c r="H16" s="67"/>
      <c r="I16" s="51">
        <f t="shared" si="0"/>
        <v>0</v>
      </c>
      <c r="J16" s="67"/>
      <c r="K16" s="198"/>
    </row>
    <row r="17" spans="2:11">
      <c r="B17" s="49">
        <v>12</v>
      </c>
      <c r="C17" s="50"/>
      <c r="D17" s="168"/>
      <c r="E17" s="171"/>
      <c r="F17" s="169"/>
      <c r="G17" s="66"/>
      <c r="H17" s="67"/>
      <c r="I17" s="51">
        <f t="shared" si="0"/>
        <v>0</v>
      </c>
      <c r="J17" s="67"/>
      <c r="K17" s="198"/>
    </row>
    <row r="18" spans="2:11">
      <c r="B18" s="49">
        <v>13</v>
      </c>
      <c r="C18" s="50"/>
      <c r="D18" s="168"/>
      <c r="E18" s="174"/>
      <c r="F18" s="169"/>
      <c r="G18" s="66"/>
      <c r="H18" s="67"/>
      <c r="I18" s="51">
        <f t="shared" si="0"/>
        <v>0</v>
      </c>
      <c r="J18" s="67"/>
      <c r="K18" s="198"/>
    </row>
    <row r="19" spans="2:11">
      <c r="B19" s="49">
        <v>14</v>
      </c>
      <c r="C19" s="50"/>
      <c r="D19" s="168"/>
      <c r="E19" s="174"/>
      <c r="F19" s="169"/>
      <c r="G19" s="66"/>
      <c r="H19" s="67"/>
      <c r="I19" s="51">
        <f t="shared" si="0"/>
        <v>0</v>
      </c>
      <c r="J19" s="67"/>
      <c r="K19" s="198"/>
    </row>
    <row r="20" spans="2:11">
      <c r="B20" s="49">
        <v>15</v>
      </c>
      <c r="C20" s="50"/>
      <c r="D20" s="168"/>
      <c r="E20" s="174"/>
      <c r="F20" s="169"/>
      <c r="G20" s="66"/>
      <c r="H20" s="67"/>
      <c r="I20" s="51">
        <f t="shared" si="0"/>
        <v>0</v>
      </c>
      <c r="J20" s="67"/>
      <c r="K20" s="198"/>
    </row>
    <row r="21" spans="2:11">
      <c r="B21" s="320" t="str">
        <f>'Proposal Summary'!B17</f>
        <v>Subtotal - Core Scope -  Components</v>
      </c>
      <c r="C21" s="321"/>
      <c r="D21" s="321"/>
      <c r="E21" s="321"/>
      <c r="F21" s="323"/>
      <c r="G21" s="27">
        <f ca="1">SUM(G6:OFFSET(G21,-1,0))</f>
        <v>0</v>
      </c>
      <c r="H21" s="18"/>
      <c r="I21" s="18">
        <f ca="1">SUM(I6:OFFSET(I21,-1,0))</f>
        <v>0</v>
      </c>
      <c r="J21" s="18">
        <f ca="1">SUM(J6:OFFSET(J21,-1,0))</f>
        <v>0</v>
      </c>
      <c r="K21" s="121"/>
    </row>
    <row r="22" spans="2:11">
      <c r="B22" s="324" t="str">
        <f>'Proposal Summary'!B18</f>
        <v>Expanded Scope</v>
      </c>
      <c r="C22" s="328"/>
      <c r="D22" s="328"/>
      <c r="E22" s="328"/>
      <c r="F22" s="328"/>
      <c r="G22" s="295"/>
      <c r="H22" s="295"/>
      <c r="I22" s="295"/>
      <c r="J22" s="295"/>
      <c r="K22" s="325"/>
    </row>
    <row r="23" spans="2:11" ht="29.1">
      <c r="B23" s="49">
        <v>1</v>
      </c>
      <c r="C23" s="50" t="s">
        <v>172</v>
      </c>
      <c r="D23" s="168" t="s">
        <v>173</v>
      </c>
      <c r="E23" s="170" t="s">
        <v>161</v>
      </c>
      <c r="F23" s="169" t="s">
        <v>162</v>
      </c>
      <c r="G23" s="175"/>
      <c r="H23" s="67"/>
      <c r="I23" s="51">
        <f>IF(ISNUMBER(G23*H23),G23*H23,"N/A")</f>
        <v>0</v>
      </c>
      <c r="J23" s="67"/>
      <c r="K23" s="198"/>
    </row>
    <row r="24" spans="2:11">
      <c r="B24" s="61">
        <v>2</v>
      </c>
      <c r="C24" s="50" t="s">
        <v>174</v>
      </c>
      <c r="D24" s="168" t="s">
        <v>175</v>
      </c>
      <c r="E24" s="170" t="s">
        <v>161</v>
      </c>
      <c r="F24" s="169" t="s">
        <v>162</v>
      </c>
      <c r="G24" s="175"/>
      <c r="H24" s="67"/>
      <c r="I24" s="51">
        <f>IF(ISNUMBER(G24*H24),G24*H24,"N/A")</f>
        <v>0</v>
      </c>
      <c r="J24" s="67"/>
      <c r="K24" s="198"/>
    </row>
    <row r="25" spans="2:11">
      <c r="B25" s="61">
        <v>3</v>
      </c>
      <c r="C25" s="176"/>
      <c r="D25" s="176"/>
      <c r="E25" s="179"/>
      <c r="F25" s="180"/>
      <c r="G25" s="175"/>
      <c r="H25" s="67"/>
      <c r="I25" s="51">
        <f>IF(ISNUMBER(G25*H25),G25*H25,"N/A")</f>
        <v>0</v>
      </c>
      <c r="J25" s="67"/>
      <c r="K25" s="198"/>
    </row>
    <row r="26" spans="2:11">
      <c r="B26" s="61">
        <v>4</v>
      </c>
      <c r="C26" s="176"/>
      <c r="D26" s="176"/>
      <c r="E26" s="179"/>
      <c r="F26" s="180"/>
      <c r="G26" s="175"/>
      <c r="H26" s="67"/>
      <c r="I26" s="51">
        <f t="shared" ref="I26:I37" si="1">IF(ISNUMBER(G26*H26),G26*H26,"N/A")</f>
        <v>0</v>
      </c>
      <c r="J26" s="67"/>
      <c r="K26" s="198"/>
    </row>
    <row r="27" spans="2:11">
      <c r="B27" s="61">
        <v>5</v>
      </c>
      <c r="C27" s="176"/>
      <c r="D27" s="176"/>
      <c r="E27" s="179"/>
      <c r="F27" s="180"/>
      <c r="G27" s="175"/>
      <c r="H27" s="67"/>
      <c r="I27" s="51">
        <f t="shared" si="1"/>
        <v>0</v>
      </c>
      <c r="J27" s="67"/>
      <c r="K27" s="198"/>
    </row>
    <row r="28" spans="2:11">
      <c r="B28" s="61">
        <v>6</v>
      </c>
      <c r="C28" s="176"/>
      <c r="D28" s="176"/>
      <c r="E28" s="179"/>
      <c r="F28" s="180"/>
      <c r="G28" s="175"/>
      <c r="H28" s="67"/>
      <c r="I28" s="51">
        <f t="shared" si="1"/>
        <v>0</v>
      </c>
      <c r="J28" s="67"/>
      <c r="K28" s="198"/>
    </row>
    <row r="29" spans="2:11">
      <c r="B29" s="61">
        <v>7</v>
      </c>
      <c r="C29" s="176"/>
      <c r="D29" s="176"/>
      <c r="E29" s="181"/>
      <c r="F29" s="180"/>
      <c r="G29" s="175"/>
      <c r="H29" s="67"/>
      <c r="I29" s="51">
        <f t="shared" si="1"/>
        <v>0</v>
      </c>
      <c r="J29" s="67"/>
      <c r="K29" s="198"/>
    </row>
    <row r="30" spans="2:11">
      <c r="B30" s="61">
        <v>8</v>
      </c>
      <c r="C30" s="176"/>
      <c r="D30" s="176"/>
      <c r="E30" s="179"/>
      <c r="F30" s="180"/>
      <c r="G30" s="175"/>
      <c r="H30" s="67"/>
      <c r="I30" s="51">
        <f t="shared" si="1"/>
        <v>0</v>
      </c>
      <c r="J30" s="67"/>
      <c r="K30" s="198"/>
    </row>
    <row r="31" spans="2:11">
      <c r="B31" s="61">
        <v>9</v>
      </c>
      <c r="C31" s="176"/>
      <c r="D31" s="176"/>
      <c r="E31" s="181"/>
      <c r="F31" s="180"/>
      <c r="G31" s="175"/>
      <c r="H31" s="67"/>
      <c r="I31" s="51">
        <f t="shared" si="1"/>
        <v>0</v>
      </c>
      <c r="J31" s="67"/>
      <c r="K31" s="198"/>
    </row>
    <row r="32" spans="2:11">
      <c r="B32" s="61">
        <v>10</v>
      </c>
      <c r="C32" s="176"/>
      <c r="D32" s="176"/>
      <c r="E32" s="179"/>
      <c r="F32" s="180"/>
      <c r="G32" s="175"/>
      <c r="H32" s="67"/>
      <c r="I32" s="51">
        <f t="shared" si="1"/>
        <v>0</v>
      </c>
      <c r="J32" s="67"/>
      <c r="K32" s="198"/>
    </row>
    <row r="33" spans="1:12">
      <c r="B33" s="61">
        <v>11</v>
      </c>
      <c r="C33" s="176"/>
      <c r="D33" s="176"/>
      <c r="E33" s="177"/>
      <c r="F33" s="178"/>
      <c r="G33" s="175"/>
      <c r="H33" s="67"/>
      <c r="I33" s="51">
        <f t="shared" si="1"/>
        <v>0</v>
      </c>
      <c r="J33" s="67"/>
      <c r="K33" s="198"/>
    </row>
    <row r="34" spans="1:12">
      <c r="B34" s="61">
        <v>12</v>
      </c>
      <c r="C34" s="176"/>
      <c r="D34" s="176"/>
      <c r="E34" s="181"/>
      <c r="F34" s="180"/>
      <c r="G34" s="175"/>
      <c r="H34" s="67"/>
      <c r="I34" s="51">
        <f t="shared" si="1"/>
        <v>0</v>
      </c>
      <c r="J34" s="67"/>
      <c r="K34" s="198"/>
    </row>
    <row r="35" spans="1:12">
      <c r="B35" s="61">
        <v>13</v>
      </c>
      <c r="C35" s="176"/>
      <c r="D35" s="176"/>
      <c r="E35" s="181"/>
      <c r="F35" s="180"/>
      <c r="G35" s="175"/>
      <c r="H35" s="67"/>
      <c r="I35" s="51">
        <f t="shared" si="1"/>
        <v>0</v>
      </c>
      <c r="J35" s="67"/>
      <c r="K35" s="198"/>
    </row>
    <row r="36" spans="1:12">
      <c r="B36" s="61">
        <v>14</v>
      </c>
      <c r="C36" s="176"/>
      <c r="D36" s="176"/>
      <c r="E36" s="181"/>
      <c r="F36" s="182"/>
      <c r="G36" s="175"/>
      <c r="H36" s="67"/>
      <c r="I36" s="51">
        <f t="shared" si="1"/>
        <v>0</v>
      </c>
      <c r="J36" s="67"/>
      <c r="K36" s="198"/>
    </row>
    <row r="37" spans="1:12">
      <c r="B37" s="61">
        <v>15</v>
      </c>
      <c r="C37" s="176"/>
      <c r="D37" s="176"/>
      <c r="E37" s="181"/>
      <c r="F37" s="182"/>
      <c r="G37" s="175"/>
      <c r="H37" s="67"/>
      <c r="I37" s="51">
        <f t="shared" si="1"/>
        <v>0</v>
      </c>
      <c r="J37" s="67"/>
      <c r="K37" s="198"/>
    </row>
    <row r="38" spans="1:12">
      <c r="B38" s="324" t="str">
        <f>'Proposal Summary'!B30</f>
        <v>Subtotal - Expanded Scope Components</v>
      </c>
      <c r="C38" s="295"/>
      <c r="D38" s="295"/>
      <c r="E38" s="295"/>
      <c r="F38" s="326"/>
      <c r="G38" s="15">
        <f ca="1">SUM(G23:OFFSET(G38,-1,0))</f>
        <v>0</v>
      </c>
      <c r="H38" s="19"/>
      <c r="I38" s="19">
        <f ca="1">SUM(I23:OFFSET(I38,-1,0))</f>
        <v>0</v>
      </c>
      <c r="J38" s="19">
        <f ca="1">SUM(J23:OFFSET(J38,-1,0))</f>
        <v>0</v>
      </c>
      <c r="K38" s="13"/>
    </row>
    <row r="39" spans="1:12" ht="15" thickBot="1">
      <c r="B39" s="317" t="s">
        <v>86</v>
      </c>
      <c r="C39" s="318"/>
      <c r="D39" s="318"/>
      <c r="E39" s="318"/>
      <c r="F39" s="319"/>
      <c r="G39" s="28">
        <f ca="1">G38+G21</f>
        <v>0</v>
      </c>
      <c r="H39" s="20"/>
      <c r="I39" s="20">
        <f ca="1">I38+I21</f>
        <v>0</v>
      </c>
      <c r="J39" s="20">
        <f ca="1">J38+J21</f>
        <v>0</v>
      </c>
      <c r="K39" s="26"/>
    </row>
    <row r="40" spans="1:12" s="144" customFormat="1">
      <c r="A40" s="146"/>
      <c r="L40" s="147"/>
    </row>
  </sheetData>
  <sheetProtection algorithmName="SHA-512" hashValue="fssBAvT13ZxpQHFkg+leNTw+kBLH5FzjEOGOs58p16Ee0bqUGU49lrZdtk2zrJAxRKJO1FBaqpnX8it9N5CxFA==" saltValue="5AJ61D30RHe2yNqQPnpQAA==" spinCount="100000" sheet="1" formatCells="0" formatRows="0"/>
  <mergeCells count="8">
    <mergeCell ref="B38:F38"/>
    <mergeCell ref="B39:F39"/>
    <mergeCell ref="B2:K2"/>
    <mergeCell ref="B5:K5"/>
    <mergeCell ref="B22:K22"/>
    <mergeCell ref="B21:F21"/>
    <mergeCell ref="B3:C3"/>
    <mergeCell ref="D3:K3"/>
  </mergeCells>
  <conditionalFormatting sqref="E23 E13 E18:E20">
    <cfRule type="expression" dxfId="15" priority="9">
      <formula>MOD(ROW(),2)</formula>
    </cfRule>
  </conditionalFormatting>
  <conditionalFormatting sqref="E23:E37">
    <cfRule type="expression" dxfId="14" priority="8">
      <formula>MOD(ROW(),2)</formula>
    </cfRule>
  </conditionalFormatting>
  <conditionalFormatting sqref="F23:F37">
    <cfRule type="expression" dxfId="13" priority="7">
      <formula>MOD(ROW(),2)</formula>
    </cfRule>
  </conditionalFormatting>
  <conditionalFormatting sqref="E24">
    <cfRule type="expression" dxfId="12" priority="5">
      <formula>MOD(ROW(),2)</formula>
    </cfRule>
  </conditionalFormatting>
  <conditionalFormatting sqref="E8">
    <cfRule type="expression" dxfId="11" priority="4">
      <formula>MOD(ROW(),2)</formula>
    </cfRule>
  </conditionalFormatting>
  <conditionalFormatting sqref="E12">
    <cfRule type="expression" dxfId="10" priority="3">
      <formula>MOD(ROW(),2)</formula>
    </cfRule>
  </conditionalFormatting>
  <conditionalFormatting sqref="E6">
    <cfRule type="expression" dxfId="9" priority="2">
      <formula>MOD(ROW(),2)</formula>
    </cfRule>
  </conditionalFormatting>
  <conditionalFormatting sqref="E10">
    <cfRule type="expression" dxfId="8" priority="1">
      <formula>MOD(ROW(),2)</formula>
    </cfRule>
  </conditionalFormatting>
  <dataValidations count="1">
    <dataValidation type="decimal" operator="greaterThanOrEqual" allowBlank="1" showErrorMessage="1" errorTitle="Invalid Entry" error="Please enter numeric values only and type any text in the comments column." sqref="J23:J37 J6:J20 G6:H20 G23:H37" xr:uid="{00000000-0002-0000-0B00-000000000000}">
      <formula1>0</formula1>
    </dataValidation>
  </dataValidations>
  <printOptions horizontalCentered="1"/>
  <pageMargins left="0.25" right="0.25" top="0.75" bottom="0.25" header="0.3" footer="0.3"/>
  <pageSetup scale="78" fitToHeight="0" orientation="landscape" r:id="rId1"/>
  <headerFooter scaleWithDoc="0">
    <oddHeader>&amp;C&amp;"-,Bold"City of Panama City Beach, FL - ERP RFP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826" id="{9C0C019A-E58C-4191-AC2C-6D8251FD8CE0}">
            <xm:f>'Vendor Checklist'!$D$41='Vendor Checklist'!$AA$1</xm:f>
            <x14:dxf>
              <font>
                <b/>
                <i val="0"/>
                <color theme="0"/>
              </font>
              <fill>
                <patternFill>
                  <bgColor theme="1"/>
                </patternFill>
              </fill>
            </x14:dxf>
          </x14:cfRule>
          <xm:sqref>G6:H20 J6:J20 G23:H37 J23:J37</xm:sqref>
        </x14:conditionalFormatting>
        <x14:conditionalFormatting xmlns:xm="http://schemas.microsoft.com/office/excel/2006/main">
          <x14:cfRule type="expression" priority="832" id="{29A130CE-B037-4736-A5B6-02653A1F051E}">
            <xm:f>'Vendor Checklist'!$D$41='Vendor Checklist'!$AA$1</xm:f>
            <x14:dxf>
              <font>
                <color theme="0"/>
              </font>
            </x14:dxf>
          </x14:cfRule>
          <xm:sqref>D3:K3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00539B"/>
    <pageSetUpPr fitToPage="1"/>
  </sheetPr>
  <dimension ref="A1:J50"/>
  <sheetViews>
    <sheetView showGridLines="0" workbookViewId="0">
      <pane ySplit="4" topLeftCell="A5" activePane="bottomLeft" state="frozen"/>
      <selection pane="bottomLeft" activeCell="B25" sqref="B25"/>
      <selection activeCell="B25" sqref="B25"/>
    </sheetView>
  </sheetViews>
  <sheetFormatPr defaultColWidth="0" defaultRowHeight="14.45" zeroHeight="1"/>
  <cols>
    <col min="1" max="1" width="3.5703125" style="142" customWidth="1"/>
    <col min="2" max="2" width="25.5703125" style="1" customWidth="1"/>
    <col min="3" max="3" width="8.5703125" style="29" customWidth="1"/>
    <col min="4" max="4" width="32.5703125" style="1" customWidth="1"/>
    <col min="5" max="8" width="12.5703125" style="1" customWidth="1"/>
    <col min="9" max="9" width="41.5703125" style="1" customWidth="1"/>
    <col min="10" max="10" width="3.5703125" style="142" customWidth="1"/>
    <col min="11" max="16384" width="9.140625" style="1" hidden="1"/>
  </cols>
  <sheetData>
    <row r="1" spans="1:10" s="144" customFormat="1" ht="15" thickBot="1">
      <c r="A1" s="143"/>
      <c r="C1" s="243"/>
      <c r="J1" s="145"/>
    </row>
    <row r="2" spans="1:10" ht="20.100000000000001" customHeight="1">
      <c r="B2" s="303" t="str">
        <f>'Vendor Checklist'!D6</f>
        <v>Vendor Name</v>
      </c>
      <c r="C2" s="305"/>
      <c r="D2" s="305"/>
      <c r="E2" s="305"/>
      <c r="F2" s="305"/>
      <c r="G2" s="305"/>
      <c r="H2" s="305"/>
      <c r="I2" s="306"/>
    </row>
    <row r="3" spans="1:10" ht="30" customHeight="1">
      <c r="B3" s="329" t="s">
        <v>176</v>
      </c>
      <c r="C3" s="330"/>
      <c r="D3" s="283" t="str">
        <f>"Please add the Estimated Hours, Hourly Rate, and Ongoing Annual Cost, if applicable, to perform any required/optional " &amp; B3 &amp; ".   The related Module and Spec # should be noted."</f>
        <v>Please add the Estimated Hours, Hourly Rate, and Ongoing Annual Cost, if applicable, to perform any required/optional Modifications.   The related Module and Spec # should be noted.</v>
      </c>
      <c r="E3" s="284"/>
      <c r="F3" s="284"/>
      <c r="G3" s="284"/>
      <c r="H3" s="284"/>
      <c r="I3" s="285"/>
    </row>
    <row r="4" spans="1:10" ht="30" customHeight="1">
      <c r="B4" s="4" t="s">
        <v>177</v>
      </c>
      <c r="C4" s="118" t="s">
        <v>178</v>
      </c>
      <c r="D4" s="7" t="s">
        <v>179</v>
      </c>
      <c r="E4" s="6" t="s">
        <v>102</v>
      </c>
      <c r="F4" s="6" t="s">
        <v>103</v>
      </c>
      <c r="G4" s="6" t="s">
        <v>30</v>
      </c>
      <c r="H4" s="6" t="s">
        <v>31</v>
      </c>
      <c r="I4" s="25" t="s">
        <v>32</v>
      </c>
    </row>
    <row r="5" spans="1:10">
      <c r="B5" s="129" t="str">
        <f>'Proposal Summary'!B5</f>
        <v>Core Scope - Financial Management, HR, and Utility Billing</v>
      </c>
      <c r="C5" s="93"/>
      <c r="D5" s="93"/>
      <c r="E5" s="93"/>
      <c r="F5" s="93"/>
      <c r="G5" s="93"/>
      <c r="H5" s="93"/>
      <c r="I5" s="130"/>
    </row>
    <row r="6" spans="1:10">
      <c r="B6" s="199"/>
      <c r="C6" s="200"/>
      <c r="D6" s="201"/>
      <c r="E6" s="202"/>
      <c r="F6" s="203"/>
      <c r="G6" s="51">
        <f t="shared" ref="G6:G25" si="0">IF(ISNUMBER(E6*F6),E6*F6,"N/A")</f>
        <v>0</v>
      </c>
      <c r="H6" s="203"/>
      <c r="I6" s="198"/>
    </row>
    <row r="7" spans="1:10">
      <c r="B7" s="199"/>
      <c r="C7" s="200"/>
      <c r="D7" s="201"/>
      <c r="E7" s="202"/>
      <c r="F7" s="203"/>
      <c r="G7" s="51">
        <f t="shared" si="0"/>
        <v>0</v>
      </c>
      <c r="H7" s="203"/>
      <c r="I7" s="198"/>
    </row>
    <row r="8" spans="1:10">
      <c r="B8" s="199"/>
      <c r="C8" s="200"/>
      <c r="D8" s="201"/>
      <c r="E8" s="202"/>
      <c r="F8" s="203"/>
      <c r="G8" s="51">
        <f t="shared" si="0"/>
        <v>0</v>
      </c>
      <c r="H8" s="203"/>
      <c r="I8" s="198"/>
    </row>
    <row r="9" spans="1:10">
      <c r="B9" s="199"/>
      <c r="C9" s="200"/>
      <c r="D9" s="201"/>
      <c r="E9" s="202"/>
      <c r="F9" s="203"/>
      <c r="G9" s="51">
        <f t="shared" si="0"/>
        <v>0</v>
      </c>
      <c r="H9" s="203"/>
      <c r="I9" s="198"/>
    </row>
    <row r="10" spans="1:10">
      <c r="B10" s="199"/>
      <c r="C10" s="200"/>
      <c r="D10" s="201"/>
      <c r="E10" s="202"/>
      <c r="F10" s="203"/>
      <c r="G10" s="51">
        <f t="shared" si="0"/>
        <v>0</v>
      </c>
      <c r="H10" s="203"/>
      <c r="I10" s="198"/>
    </row>
    <row r="11" spans="1:10">
      <c r="B11" s="199"/>
      <c r="C11" s="200"/>
      <c r="D11" s="201"/>
      <c r="E11" s="202"/>
      <c r="F11" s="203"/>
      <c r="G11" s="51">
        <f t="shared" si="0"/>
        <v>0</v>
      </c>
      <c r="H11" s="203"/>
      <c r="I11" s="198"/>
    </row>
    <row r="12" spans="1:10">
      <c r="B12" s="199"/>
      <c r="C12" s="200"/>
      <c r="D12" s="201"/>
      <c r="E12" s="202"/>
      <c r="F12" s="203"/>
      <c r="G12" s="51">
        <f t="shared" si="0"/>
        <v>0</v>
      </c>
      <c r="H12" s="203"/>
      <c r="I12" s="198"/>
    </row>
    <row r="13" spans="1:10">
      <c r="B13" s="199"/>
      <c r="C13" s="200"/>
      <c r="D13" s="201"/>
      <c r="E13" s="202"/>
      <c r="F13" s="203"/>
      <c r="G13" s="51">
        <f t="shared" si="0"/>
        <v>0</v>
      </c>
      <c r="H13" s="203"/>
      <c r="I13" s="198"/>
    </row>
    <row r="14" spans="1:10">
      <c r="B14" s="199"/>
      <c r="C14" s="200"/>
      <c r="D14" s="201"/>
      <c r="E14" s="202"/>
      <c r="F14" s="203"/>
      <c r="G14" s="51">
        <f t="shared" si="0"/>
        <v>0</v>
      </c>
      <c r="H14" s="203"/>
      <c r="I14" s="198"/>
    </row>
    <row r="15" spans="1:10">
      <c r="B15" s="199"/>
      <c r="C15" s="200"/>
      <c r="D15" s="201"/>
      <c r="E15" s="202"/>
      <c r="F15" s="203"/>
      <c r="G15" s="51">
        <f t="shared" si="0"/>
        <v>0</v>
      </c>
      <c r="H15" s="203"/>
      <c r="I15" s="198"/>
    </row>
    <row r="16" spans="1:10">
      <c r="B16" s="199"/>
      <c r="C16" s="200"/>
      <c r="D16" s="201"/>
      <c r="E16" s="202"/>
      <c r="F16" s="203"/>
      <c r="G16" s="51">
        <f t="shared" si="0"/>
        <v>0</v>
      </c>
      <c r="H16" s="203"/>
      <c r="I16" s="198"/>
    </row>
    <row r="17" spans="2:9">
      <c r="B17" s="199"/>
      <c r="C17" s="200"/>
      <c r="D17" s="201"/>
      <c r="E17" s="202"/>
      <c r="F17" s="203"/>
      <c r="G17" s="51">
        <f t="shared" si="0"/>
        <v>0</v>
      </c>
      <c r="H17" s="203"/>
      <c r="I17" s="198"/>
    </row>
    <row r="18" spans="2:9">
      <c r="B18" s="199"/>
      <c r="C18" s="200"/>
      <c r="D18" s="201"/>
      <c r="E18" s="202"/>
      <c r="F18" s="203"/>
      <c r="G18" s="51">
        <f t="shared" si="0"/>
        <v>0</v>
      </c>
      <c r="H18" s="203"/>
      <c r="I18" s="198"/>
    </row>
    <row r="19" spans="2:9">
      <c r="B19" s="199"/>
      <c r="C19" s="200"/>
      <c r="D19" s="201"/>
      <c r="E19" s="202"/>
      <c r="F19" s="203"/>
      <c r="G19" s="51">
        <f t="shared" si="0"/>
        <v>0</v>
      </c>
      <c r="H19" s="203"/>
      <c r="I19" s="198"/>
    </row>
    <row r="20" spans="2:9">
      <c r="B20" s="199"/>
      <c r="C20" s="200"/>
      <c r="D20" s="201"/>
      <c r="E20" s="202"/>
      <c r="F20" s="203"/>
      <c r="G20" s="51">
        <f t="shared" si="0"/>
        <v>0</v>
      </c>
      <c r="H20" s="203"/>
      <c r="I20" s="198"/>
    </row>
    <row r="21" spans="2:9">
      <c r="B21" s="199"/>
      <c r="C21" s="200"/>
      <c r="D21" s="201"/>
      <c r="E21" s="202"/>
      <c r="F21" s="203"/>
      <c r="G21" s="51">
        <f t="shared" si="0"/>
        <v>0</v>
      </c>
      <c r="H21" s="203"/>
      <c r="I21" s="198"/>
    </row>
    <row r="22" spans="2:9">
      <c r="B22" s="199"/>
      <c r="C22" s="200"/>
      <c r="D22" s="201"/>
      <c r="E22" s="202"/>
      <c r="F22" s="203"/>
      <c r="G22" s="51">
        <f t="shared" si="0"/>
        <v>0</v>
      </c>
      <c r="H22" s="203"/>
      <c r="I22" s="198"/>
    </row>
    <row r="23" spans="2:9">
      <c r="B23" s="199"/>
      <c r="C23" s="200"/>
      <c r="D23" s="201"/>
      <c r="E23" s="202"/>
      <c r="F23" s="203"/>
      <c r="G23" s="51">
        <f t="shared" si="0"/>
        <v>0</v>
      </c>
      <c r="H23" s="203"/>
      <c r="I23" s="198"/>
    </row>
    <row r="24" spans="2:9">
      <c r="B24" s="199"/>
      <c r="C24" s="200"/>
      <c r="D24" s="201"/>
      <c r="E24" s="202"/>
      <c r="F24" s="203"/>
      <c r="G24" s="51">
        <f t="shared" si="0"/>
        <v>0</v>
      </c>
      <c r="H24" s="203"/>
      <c r="I24" s="198"/>
    </row>
    <row r="25" spans="2:9">
      <c r="B25" s="199"/>
      <c r="C25" s="200"/>
      <c r="D25" s="201"/>
      <c r="E25" s="202"/>
      <c r="F25" s="203"/>
      <c r="G25" s="51">
        <f t="shared" si="0"/>
        <v>0</v>
      </c>
      <c r="H25" s="203"/>
      <c r="I25" s="198"/>
    </row>
    <row r="26" spans="2:9">
      <c r="B26" s="320" t="str">
        <f>'Proposal Summary'!B17</f>
        <v>Subtotal - Core Scope -  Components</v>
      </c>
      <c r="C26" s="321"/>
      <c r="D26" s="323"/>
      <c r="E26" s="27">
        <f>SUM(E6:E25)</f>
        <v>0</v>
      </c>
      <c r="F26" s="18"/>
      <c r="G26" s="18">
        <f>SUM(G6:G25)</f>
        <v>0</v>
      </c>
      <c r="H26" s="18">
        <f>SUM(H6:H25)</f>
        <v>0</v>
      </c>
      <c r="I26" s="121"/>
    </row>
    <row r="27" spans="2:9">
      <c r="B27" s="124" t="str">
        <f>'Proposal Summary'!B18</f>
        <v>Expanded Scope</v>
      </c>
      <c r="C27" s="125"/>
      <c r="D27" s="125"/>
      <c r="E27" s="125"/>
      <c r="F27" s="125"/>
      <c r="G27" s="125"/>
      <c r="H27" s="125"/>
      <c r="I27" s="126"/>
    </row>
    <row r="28" spans="2:9">
      <c r="B28" s="199"/>
      <c r="C28" s="200"/>
      <c r="D28" s="201"/>
      <c r="E28" s="202"/>
      <c r="F28" s="203"/>
      <c r="G28" s="51">
        <f t="shared" ref="G28:G47" si="1">IF(ISNUMBER(E28*F28),E28*F28,"N/A")</f>
        <v>0</v>
      </c>
      <c r="H28" s="203"/>
      <c r="I28" s="198"/>
    </row>
    <row r="29" spans="2:9">
      <c r="B29" s="199"/>
      <c r="C29" s="200"/>
      <c r="D29" s="201"/>
      <c r="E29" s="202"/>
      <c r="F29" s="203"/>
      <c r="G29" s="51">
        <f t="shared" si="1"/>
        <v>0</v>
      </c>
      <c r="H29" s="203"/>
      <c r="I29" s="198"/>
    </row>
    <row r="30" spans="2:9">
      <c r="B30" s="199"/>
      <c r="C30" s="200"/>
      <c r="D30" s="201"/>
      <c r="E30" s="202"/>
      <c r="F30" s="203"/>
      <c r="G30" s="51">
        <f t="shared" si="1"/>
        <v>0</v>
      </c>
      <c r="H30" s="203"/>
      <c r="I30" s="198"/>
    </row>
    <row r="31" spans="2:9">
      <c r="B31" s="199"/>
      <c r="C31" s="200"/>
      <c r="D31" s="201"/>
      <c r="E31" s="202"/>
      <c r="F31" s="203"/>
      <c r="G31" s="51">
        <f t="shared" si="1"/>
        <v>0</v>
      </c>
      <c r="H31" s="203"/>
      <c r="I31" s="198"/>
    </row>
    <row r="32" spans="2:9">
      <c r="B32" s="199"/>
      <c r="C32" s="200"/>
      <c r="D32" s="201"/>
      <c r="E32" s="202"/>
      <c r="F32" s="203"/>
      <c r="G32" s="51">
        <f t="shared" si="1"/>
        <v>0</v>
      </c>
      <c r="H32" s="203"/>
      <c r="I32" s="198"/>
    </row>
    <row r="33" spans="2:9">
      <c r="B33" s="199"/>
      <c r="C33" s="200"/>
      <c r="D33" s="201"/>
      <c r="E33" s="202"/>
      <c r="F33" s="203"/>
      <c r="G33" s="51">
        <f t="shared" si="1"/>
        <v>0</v>
      </c>
      <c r="H33" s="203"/>
      <c r="I33" s="198"/>
    </row>
    <row r="34" spans="2:9">
      <c r="B34" s="199"/>
      <c r="C34" s="200"/>
      <c r="D34" s="201"/>
      <c r="E34" s="202"/>
      <c r="F34" s="203"/>
      <c r="G34" s="51">
        <f t="shared" si="1"/>
        <v>0</v>
      </c>
      <c r="H34" s="203"/>
      <c r="I34" s="198"/>
    </row>
    <row r="35" spans="2:9">
      <c r="B35" s="199"/>
      <c r="C35" s="200"/>
      <c r="D35" s="201"/>
      <c r="E35" s="202"/>
      <c r="F35" s="203"/>
      <c r="G35" s="51">
        <f t="shared" si="1"/>
        <v>0</v>
      </c>
      <c r="H35" s="203"/>
      <c r="I35" s="198"/>
    </row>
    <row r="36" spans="2:9">
      <c r="B36" s="199"/>
      <c r="C36" s="200"/>
      <c r="D36" s="201"/>
      <c r="E36" s="202"/>
      <c r="F36" s="203"/>
      <c r="G36" s="51">
        <f t="shared" si="1"/>
        <v>0</v>
      </c>
      <c r="H36" s="203"/>
      <c r="I36" s="198"/>
    </row>
    <row r="37" spans="2:9">
      <c r="B37" s="199"/>
      <c r="C37" s="200"/>
      <c r="D37" s="201"/>
      <c r="E37" s="202"/>
      <c r="F37" s="203"/>
      <c r="G37" s="51">
        <f t="shared" si="1"/>
        <v>0</v>
      </c>
      <c r="H37" s="203"/>
      <c r="I37" s="198"/>
    </row>
    <row r="38" spans="2:9">
      <c r="B38" s="199"/>
      <c r="C38" s="200"/>
      <c r="D38" s="201"/>
      <c r="E38" s="202"/>
      <c r="F38" s="203"/>
      <c r="G38" s="51">
        <f t="shared" si="1"/>
        <v>0</v>
      </c>
      <c r="H38" s="203"/>
      <c r="I38" s="198"/>
    </row>
    <row r="39" spans="2:9">
      <c r="B39" s="199"/>
      <c r="C39" s="200"/>
      <c r="D39" s="201"/>
      <c r="E39" s="202"/>
      <c r="F39" s="203"/>
      <c r="G39" s="51">
        <f t="shared" si="1"/>
        <v>0</v>
      </c>
      <c r="H39" s="203"/>
      <c r="I39" s="198"/>
    </row>
    <row r="40" spans="2:9">
      <c r="B40" s="199"/>
      <c r="C40" s="200"/>
      <c r="D40" s="201"/>
      <c r="E40" s="202"/>
      <c r="F40" s="203"/>
      <c r="G40" s="51">
        <f t="shared" si="1"/>
        <v>0</v>
      </c>
      <c r="H40" s="203"/>
      <c r="I40" s="198"/>
    </row>
    <row r="41" spans="2:9">
      <c r="B41" s="199"/>
      <c r="C41" s="200"/>
      <c r="D41" s="201"/>
      <c r="E41" s="202"/>
      <c r="F41" s="203"/>
      <c r="G41" s="51">
        <f t="shared" si="1"/>
        <v>0</v>
      </c>
      <c r="H41" s="203"/>
      <c r="I41" s="198"/>
    </row>
    <row r="42" spans="2:9">
      <c r="B42" s="199"/>
      <c r="C42" s="200"/>
      <c r="D42" s="201"/>
      <c r="E42" s="202"/>
      <c r="F42" s="203"/>
      <c r="G42" s="51">
        <f t="shared" si="1"/>
        <v>0</v>
      </c>
      <c r="H42" s="203"/>
      <c r="I42" s="198"/>
    </row>
    <row r="43" spans="2:9">
      <c r="B43" s="199"/>
      <c r="C43" s="200"/>
      <c r="D43" s="201"/>
      <c r="E43" s="202"/>
      <c r="F43" s="203"/>
      <c r="G43" s="51">
        <f t="shared" si="1"/>
        <v>0</v>
      </c>
      <c r="H43" s="203"/>
      <c r="I43" s="198"/>
    </row>
    <row r="44" spans="2:9">
      <c r="B44" s="199"/>
      <c r="C44" s="200"/>
      <c r="D44" s="201"/>
      <c r="E44" s="202"/>
      <c r="F44" s="203"/>
      <c r="G44" s="51">
        <f t="shared" si="1"/>
        <v>0</v>
      </c>
      <c r="H44" s="203"/>
      <c r="I44" s="198"/>
    </row>
    <row r="45" spans="2:9">
      <c r="B45" s="199"/>
      <c r="C45" s="200"/>
      <c r="D45" s="201"/>
      <c r="E45" s="202"/>
      <c r="F45" s="203"/>
      <c r="G45" s="51">
        <f t="shared" si="1"/>
        <v>0</v>
      </c>
      <c r="H45" s="203"/>
      <c r="I45" s="198"/>
    </row>
    <row r="46" spans="2:9">
      <c r="B46" s="199"/>
      <c r="C46" s="200"/>
      <c r="D46" s="201"/>
      <c r="E46" s="202"/>
      <c r="F46" s="203"/>
      <c r="G46" s="51">
        <f t="shared" si="1"/>
        <v>0</v>
      </c>
      <c r="H46" s="203"/>
      <c r="I46" s="198"/>
    </row>
    <row r="47" spans="2:9">
      <c r="B47" s="199"/>
      <c r="C47" s="200"/>
      <c r="D47" s="201"/>
      <c r="E47" s="202"/>
      <c r="F47" s="203"/>
      <c r="G47" s="51">
        <f t="shared" si="1"/>
        <v>0</v>
      </c>
      <c r="H47" s="203"/>
      <c r="I47" s="198"/>
    </row>
    <row r="48" spans="2:9">
      <c r="B48" s="324" t="str">
        <f>'Proposal Summary'!B30</f>
        <v>Subtotal - Expanded Scope Components</v>
      </c>
      <c r="C48" s="295"/>
      <c r="D48" s="326"/>
      <c r="E48" s="15">
        <f>SUM(E28:E47)</f>
        <v>0</v>
      </c>
      <c r="F48" s="19"/>
      <c r="G48" s="19">
        <f>SUM(G28:G47)</f>
        <v>0</v>
      </c>
      <c r="H48" s="19">
        <f>SUM(H28:H47)</f>
        <v>0</v>
      </c>
      <c r="I48" s="13"/>
    </row>
    <row r="49" spans="1:10" ht="15" thickBot="1">
      <c r="B49" s="317" t="str">
        <f>'Proposal Summary'!B31</f>
        <v>Grand Total</v>
      </c>
      <c r="C49" s="318"/>
      <c r="D49" s="319"/>
      <c r="E49" s="28">
        <f>E26+E48</f>
        <v>0</v>
      </c>
      <c r="F49" s="20"/>
      <c r="G49" s="20">
        <f>G26+G48</f>
        <v>0</v>
      </c>
      <c r="H49" s="20">
        <f>H26+H48</f>
        <v>0</v>
      </c>
      <c r="I49" s="26"/>
    </row>
    <row r="50" spans="1:10" s="144" customFormat="1">
      <c r="A50" s="146"/>
      <c r="C50" s="243"/>
      <c r="J50" s="147"/>
    </row>
  </sheetData>
  <sheetProtection algorithmName="SHA-512" hashValue="Z+ziiUTbgxFRSixWQei/euqpyI6bnzkkbAGHMRS6RvXDE9mj5NQ8fn8X1Xo5PD2YfGniLfqopSas26ckmuuo5Q==" saltValue="/KrkmERtc53WDw7cNcgGuw==" spinCount="100000" sheet="1" formatCells="0" formatRows="0"/>
  <mergeCells count="6">
    <mergeCell ref="B26:D26"/>
    <mergeCell ref="B48:D48"/>
    <mergeCell ref="B49:D49"/>
    <mergeCell ref="B2:I2"/>
    <mergeCell ref="B3:C3"/>
    <mergeCell ref="D3:I3"/>
  </mergeCells>
  <dataValidations count="1">
    <dataValidation type="decimal" operator="greaterThanOrEqual" allowBlank="1" showErrorMessage="1" errorTitle="Invalid Entry" error="Please enter numeric values only and type any text in the comments column." sqref="H6:H25 E6:F25 H28:H47 E28:F47" xr:uid="{00000000-0002-0000-0D00-000000000000}">
      <formula1>0</formula1>
    </dataValidation>
  </dataValidations>
  <printOptions horizontalCentered="1"/>
  <pageMargins left="0.25" right="0.25" top="0.75" bottom="0.25" header="0.3" footer="0.3"/>
  <pageSetup scale="84" fitToHeight="0" orientation="landscape" r:id="rId1"/>
  <headerFooter scaleWithDoc="0">
    <oddHeader>&amp;C&amp;"-,Bold"City of Panama City Beach, FL - ERP RFP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828" id="{9E23B7DC-0ECB-4DB6-88A5-82DC6412A21B}">
            <xm:f>'Vendor Checklist'!$D$41='Vendor Checklist'!$AA$1</xm:f>
            <x14:dxf>
              <font>
                <color theme="0"/>
              </font>
            </x14:dxf>
          </x14:cfRule>
          <xm:sqref>D3:I3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00539B"/>
    <pageSetUpPr fitToPage="1"/>
  </sheetPr>
  <dimension ref="A1:H40"/>
  <sheetViews>
    <sheetView showGridLines="0" zoomScale="85" zoomScaleNormal="85" workbookViewId="0">
      <pane ySplit="4" topLeftCell="A5" activePane="bottomLeft" state="frozen"/>
      <selection pane="bottomLeft" activeCell="C21" sqref="C21"/>
      <selection activeCell="B25" sqref="B25"/>
    </sheetView>
  </sheetViews>
  <sheetFormatPr defaultColWidth="0" defaultRowHeight="14.45" zeroHeight="1"/>
  <cols>
    <col min="1" max="1" width="3.5703125" style="149" customWidth="1"/>
    <col min="2" max="2" width="41.85546875" customWidth="1"/>
    <col min="3" max="6" width="12.5703125" customWidth="1"/>
    <col min="7" max="7" width="53.5703125" customWidth="1"/>
    <col min="8" max="8" width="3.5703125" style="149" customWidth="1"/>
    <col min="9" max="16384" width="9.140625" hidden="1"/>
  </cols>
  <sheetData>
    <row r="1" spans="1:8" s="148" customFormat="1" ht="15" thickBot="1">
      <c r="A1" s="152"/>
      <c r="H1" s="153"/>
    </row>
    <row r="2" spans="1:8" s="1" customFormat="1" ht="20.100000000000001" customHeight="1">
      <c r="A2" s="142"/>
      <c r="B2" s="303" t="str">
        <f>'Vendor Checklist'!D6</f>
        <v>Vendor Name</v>
      </c>
      <c r="C2" s="305"/>
      <c r="D2" s="305"/>
      <c r="E2" s="305"/>
      <c r="F2" s="331"/>
      <c r="G2" s="306"/>
      <c r="H2" s="142"/>
    </row>
    <row r="3" spans="1:8" s="1" customFormat="1" ht="30" customHeight="1">
      <c r="A3" s="142"/>
      <c r="B3" s="122" t="s">
        <v>180</v>
      </c>
      <c r="C3" s="283" t="s">
        <v>181</v>
      </c>
      <c r="D3" s="284"/>
      <c r="E3" s="284"/>
      <c r="F3" s="284"/>
      <c r="G3" s="285"/>
      <c r="H3" s="142"/>
    </row>
    <row r="4" spans="1:8" s="1" customFormat="1" ht="30" customHeight="1">
      <c r="A4" s="142"/>
      <c r="B4" s="5" t="s">
        <v>29</v>
      </c>
      <c r="C4" s="6" t="str">
        <f>'Implementation Services'!C4</f>
        <v>Estimated Hours</v>
      </c>
      <c r="D4" s="6" t="s">
        <v>103</v>
      </c>
      <c r="E4" s="6" t="s">
        <v>94</v>
      </c>
      <c r="F4" s="183" t="s">
        <v>96</v>
      </c>
      <c r="G4" s="10" t="s">
        <v>32</v>
      </c>
      <c r="H4" s="142"/>
    </row>
    <row r="5" spans="1:8" s="1" customFormat="1" ht="15" customHeight="1">
      <c r="A5" s="142"/>
      <c r="B5" s="9" t="str">
        <f>'Proposal Summary'!B5</f>
        <v>Core Scope - Financial Management, HR, and Utility Billing</v>
      </c>
      <c r="C5" s="127"/>
      <c r="D5" s="127"/>
      <c r="E5" s="127"/>
      <c r="F5" s="184"/>
      <c r="G5" s="128"/>
      <c r="H5" s="142"/>
    </row>
    <row r="6" spans="1:8">
      <c r="B6" s="204" t="s">
        <v>182</v>
      </c>
      <c r="C6" s="195"/>
      <c r="D6" s="196"/>
      <c r="E6" s="45">
        <f>IF(ISNUMBER(C6*D6),C6*D6,"N/A")</f>
        <v>0</v>
      </c>
      <c r="F6" s="205"/>
      <c r="G6" s="197"/>
    </row>
    <row r="7" spans="1:8">
      <c r="B7" s="204" t="s">
        <v>183</v>
      </c>
      <c r="C7" s="195"/>
      <c r="D7" s="196"/>
      <c r="E7" s="45">
        <f t="shared" ref="E7:E20" si="0">IF(ISNUMBER(C7*D7),C7*D7,"N/A")</f>
        <v>0</v>
      </c>
      <c r="F7" s="205"/>
      <c r="G7" s="197" t="s">
        <v>106</v>
      </c>
    </row>
    <row r="8" spans="1:8">
      <c r="B8" s="204" t="s">
        <v>184</v>
      </c>
      <c r="C8" s="195"/>
      <c r="D8" s="196"/>
      <c r="E8" s="45">
        <f t="shared" si="0"/>
        <v>0</v>
      </c>
      <c r="F8" s="205"/>
      <c r="G8" s="197" t="s">
        <v>106</v>
      </c>
    </row>
    <row r="9" spans="1:8">
      <c r="B9" s="204" t="s">
        <v>185</v>
      </c>
      <c r="C9" s="195"/>
      <c r="D9" s="196"/>
      <c r="E9" s="45">
        <f t="shared" si="0"/>
        <v>0</v>
      </c>
      <c r="F9" s="205"/>
      <c r="G9" s="197" t="s">
        <v>106</v>
      </c>
    </row>
    <row r="10" spans="1:8">
      <c r="B10" s="204" t="s">
        <v>186</v>
      </c>
      <c r="C10" s="195"/>
      <c r="D10" s="196"/>
      <c r="E10" s="45">
        <f t="shared" si="0"/>
        <v>0</v>
      </c>
      <c r="F10" s="205"/>
      <c r="G10" s="197" t="s">
        <v>106</v>
      </c>
    </row>
    <row r="11" spans="1:8">
      <c r="B11" s="204" t="s">
        <v>187</v>
      </c>
      <c r="C11" s="195"/>
      <c r="D11" s="196"/>
      <c r="E11" s="45">
        <f t="shared" si="0"/>
        <v>0</v>
      </c>
      <c r="F11" s="205"/>
      <c r="G11" s="197" t="s">
        <v>106</v>
      </c>
    </row>
    <row r="12" spans="1:8">
      <c r="B12" s="204" t="s">
        <v>188</v>
      </c>
      <c r="C12" s="195"/>
      <c r="D12" s="196"/>
      <c r="E12" s="45">
        <f t="shared" si="0"/>
        <v>0</v>
      </c>
      <c r="F12" s="205"/>
      <c r="G12" s="197" t="s">
        <v>106</v>
      </c>
    </row>
    <row r="13" spans="1:8">
      <c r="B13" s="204"/>
      <c r="C13" s="195"/>
      <c r="D13" s="196"/>
      <c r="E13" s="45">
        <f t="shared" si="0"/>
        <v>0</v>
      </c>
      <c r="F13" s="205"/>
      <c r="G13" s="197" t="s">
        <v>106</v>
      </c>
    </row>
    <row r="14" spans="1:8">
      <c r="B14" s="204"/>
      <c r="C14" s="195"/>
      <c r="D14" s="196"/>
      <c r="E14" s="45">
        <f t="shared" si="0"/>
        <v>0</v>
      </c>
      <c r="F14" s="205"/>
      <c r="G14" s="197" t="s">
        <v>106</v>
      </c>
    </row>
    <row r="15" spans="1:8">
      <c r="B15" s="204"/>
      <c r="C15" s="195"/>
      <c r="D15" s="196"/>
      <c r="E15" s="45">
        <f t="shared" si="0"/>
        <v>0</v>
      </c>
      <c r="F15" s="205"/>
      <c r="G15" s="197" t="s">
        <v>106</v>
      </c>
    </row>
    <row r="16" spans="1:8">
      <c r="B16" s="204"/>
      <c r="C16" s="195"/>
      <c r="D16" s="196"/>
      <c r="E16" s="45">
        <f t="shared" si="0"/>
        <v>0</v>
      </c>
      <c r="F16" s="205"/>
      <c r="G16" s="197" t="s">
        <v>106</v>
      </c>
    </row>
    <row r="17" spans="2:7">
      <c r="B17" s="204"/>
      <c r="C17" s="195"/>
      <c r="D17" s="196"/>
      <c r="E17" s="45">
        <f t="shared" si="0"/>
        <v>0</v>
      </c>
      <c r="F17" s="205"/>
      <c r="G17" s="197" t="s">
        <v>106</v>
      </c>
    </row>
    <row r="18" spans="2:7">
      <c r="B18" s="204"/>
      <c r="C18" s="195"/>
      <c r="D18" s="196"/>
      <c r="E18" s="45">
        <f t="shared" si="0"/>
        <v>0</v>
      </c>
      <c r="F18" s="205"/>
      <c r="G18" s="197" t="s">
        <v>106</v>
      </c>
    </row>
    <row r="19" spans="2:7">
      <c r="B19" s="204"/>
      <c r="C19" s="195"/>
      <c r="D19" s="196"/>
      <c r="E19" s="45">
        <f t="shared" si="0"/>
        <v>0</v>
      </c>
      <c r="F19" s="205"/>
      <c r="G19" s="197" t="s">
        <v>106</v>
      </c>
    </row>
    <row r="20" spans="2:7">
      <c r="B20" s="204"/>
      <c r="C20" s="195"/>
      <c r="D20" s="196"/>
      <c r="E20" s="45">
        <f t="shared" si="0"/>
        <v>0</v>
      </c>
      <c r="F20" s="205"/>
      <c r="G20" s="197" t="s">
        <v>106</v>
      </c>
    </row>
    <row r="21" spans="2:7">
      <c r="B21" s="12" t="str">
        <f>'Proposal Summary'!B17</f>
        <v>Subtotal - Core Scope -  Components</v>
      </c>
      <c r="C21" s="16">
        <f ca="1">SUM(C6:OFFSET(C21,-1,0))</f>
        <v>0</v>
      </c>
      <c r="D21" s="2"/>
      <c r="E21" s="21">
        <f ca="1">SUM(E6:OFFSET(E21,-1,0))</f>
        <v>0</v>
      </c>
      <c r="F21" s="21">
        <f ca="1">SUM(F6:OFFSET(F21,-1,0))</f>
        <v>0</v>
      </c>
      <c r="G21" s="30"/>
    </row>
    <row r="22" spans="2:7">
      <c r="B22" s="324" t="str">
        <f>'Proposal Summary'!B18</f>
        <v>Expanded Scope</v>
      </c>
      <c r="C22" s="295"/>
      <c r="D22" s="295"/>
      <c r="E22" s="295"/>
      <c r="F22" s="295"/>
      <c r="G22" s="325"/>
    </row>
    <row r="23" spans="2:7">
      <c r="B23" s="204" t="s">
        <v>182</v>
      </c>
      <c r="C23" s="195"/>
      <c r="D23" s="196"/>
      <c r="E23" s="45">
        <f>IF(ISNUMBER(C23*D23),C23*D23,"N/A")</f>
        <v>0</v>
      </c>
      <c r="F23" s="205"/>
      <c r="G23" s="197"/>
    </row>
    <row r="24" spans="2:7">
      <c r="B24" s="204" t="s">
        <v>183</v>
      </c>
      <c r="C24" s="195"/>
      <c r="D24" s="196"/>
      <c r="E24" s="45">
        <f t="shared" ref="E24:E37" si="1">IF(ISNUMBER(C24*D24),C24*D24,"N/A")</f>
        <v>0</v>
      </c>
      <c r="F24" s="205"/>
      <c r="G24" s="197"/>
    </row>
    <row r="25" spans="2:7">
      <c r="B25" s="204" t="s">
        <v>184</v>
      </c>
      <c r="C25" s="195"/>
      <c r="D25" s="196"/>
      <c r="E25" s="45">
        <f t="shared" si="1"/>
        <v>0</v>
      </c>
      <c r="F25" s="205"/>
      <c r="G25" s="197"/>
    </row>
    <row r="26" spans="2:7">
      <c r="B26" s="204" t="s">
        <v>185</v>
      </c>
      <c r="C26" s="195"/>
      <c r="D26" s="196"/>
      <c r="E26" s="45">
        <f t="shared" si="1"/>
        <v>0</v>
      </c>
      <c r="F26" s="205"/>
      <c r="G26" s="197"/>
    </row>
    <row r="27" spans="2:7">
      <c r="B27" s="204" t="s">
        <v>186</v>
      </c>
      <c r="C27" s="195"/>
      <c r="D27" s="196"/>
      <c r="E27" s="45">
        <f t="shared" si="1"/>
        <v>0</v>
      </c>
      <c r="F27" s="205"/>
      <c r="G27" s="197"/>
    </row>
    <row r="28" spans="2:7">
      <c r="B28" s="204" t="s">
        <v>187</v>
      </c>
      <c r="C28" s="195"/>
      <c r="D28" s="196"/>
      <c r="E28" s="45">
        <f t="shared" si="1"/>
        <v>0</v>
      </c>
      <c r="F28" s="205"/>
      <c r="G28" s="197"/>
    </row>
    <row r="29" spans="2:7">
      <c r="B29" s="204" t="s">
        <v>188</v>
      </c>
      <c r="C29" s="195"/>
      <c r="D29" s="196"/>
      <c r="E29" s="45">
        <f t="shared" si="1"/>
        <v>0</v>
      </c>
      <c r="F29" s="205"/>
      <c r="G29" s="197"/>
    </row>
    <row r="30" spans="2:7">
      <c r="B30" s="204"/>
      <c r="C30" s="195"/>
      <c r="D30" s="196"/>
      <c r="E30" s="45">
        <f t="shared" si="1"/>
        <v>0</v>
      </c>
      <c r="F30" s="205"/>
      <c r="G30" s="197"/>
    </row>
    <row r="31" spans="2:7">
      <c r="B31" s="204"/>
      <c r="C31" s="195"/>
      <c r="D31" s="196"/>
      <c r="E31" s="45">
        <f t="shared" si="1"/>
        <v>0</v>
      </c>
      <c r="F31" s="205"/>
      <c r="G31" s="197"/>
    </row>
    <row r="32" spans="2:7">
      <c r="B32" s="204"/>
      <c r="C32" s="195"/>
      <c r="D32" s="196"/>
      <c r="E32" s="45">
        <f t="shared" si="1"/>
        <v>0</v>
      </c>
      <c r="F32" s="205"/>
      <c r="G32" s="197"/>
    </row>
    <row r="33" spans="1:8">
      <c r="B33" s="204"/>
      <c r="C33" s="195"/>
      <c r="D33" s="196"/>
      <c r="E33" s="45">
        <f t="shared" si="1"/>
        <v>0</v>
      </c>
      <c r="F33" s="205"/>
      <c r="G33" s="197"/>
    </row>
    <row r="34" spans="1:8">
      <c r="B34" s="204"/>
      <c r="C34" s="195"/>
      <c r="D34" s="196"/>
      <c r="E34" s="45">
        <f t="shared" si="1"/>
        <v>0</v>
      </c>
      <c r="F34" s="205"/>
      <c r="G34" s="197"/>
    </row>
    <row r="35" spans="1:8">
      <c r="B35" s="204"/>
      <c r="C35" s="195"/>
      <c r="D35" s="196"/>
      <c r="E35" s="45">
        <f t="shared" si="1"/>
        <v>0</v>
      </c>
      <c r="F35" s="205"/>
      <c r="G35" s="197"/>
    </row>
    <row r="36" spans="1:8">
      <c r="B36" s="204"/>
      <c r="C36" s="195"/>
      <c r="D36" s="196"/>
      <c r="E36" s="45">
        <f t="shared" si="1"/>
        <v>0</v>
      </c>
      <c r="F36" s="205"/>
      <c r="G36" s="197"/>
    </row>
    <row r="37" spans="1:8">
      <c r="B37" s="204"/>
      <c r="C37" s="195"/>
      <c r="D37" s="196"/>
      <c r="E37" s="45">
        <f t="shared" si="1"/>
        <v>0</v>
      </c>
      <c r="F37" s="205"/>
      <c r="G37" s="197"/>
    </row>
    <row r="38" spans="1:8">
      <c r="B38" s="11" t="str">
        <f>'Proposal Summary'!B30</f>
        <v>Subtotal - Expanded Scope Components</v>
      </c>
      <c r="C38" s="17">
        <f ca="1">SUM(C23:OFFSET(C38,-1,0))</f>
        <v>0</v>
      </c>
      <c r="D38" s="22"/>
      <c r="E38" s="22">
        <f ca="1">SUM(E23:OFFSET(E38,-1,0))</f>
        <v>0</v>
      </c>
      <c r="F38" s="22">
        <f ca="1">SUM(F23:OFFSET(F38,-1,0))</f>
        <v>0</v>
      </c>
      <c r="G38" s="31"/>
    </row>
    <row r="39" spans="1:8" s="1" customFormat="1" ht="15" thickBot="1">
      <c r="A39" s="142"/>
      <c r="B39" s="214" t="str">
        <f>'Proposal Summary'!B31</f>
        <v>Grand Total</v>
      </c>
      <c r="C39" s="28">
        <f ca="1">C38+C21</f>
        <v>0</v>
      </c>
      <c r="D39" s="20"/>
      <c r="E39" s="20">
        <f ca="1">E38+E21</f>
        <v>0</v>
      </c>
      <c r="F39" s="20">
        <f ca="1">F38+F21</f>
        <v>0</v>
      </c>
      <c r="G39" s="215"/>
      <c r="H39" s="142"/>
    </row>
    <row r="40" spans="1:8" s="148" customFormat="1">
      <c r="A40" s="150"/>
      <c r="H40" s="151"/>
    </row>
  </sheetData>
  <sheetProtection algorithmName="SHA-512" hashValue="GlIDT+nTeU8A/YRZu8SXmYoQVspfD8O+ugLu9J6LLC0EaKsCXbPXRGxCiLY9NglOF/6PnuhIZKhgfUPOAW8M7w==" saltValue="VrqKuNr8yRf3yrCuE1CNmw==" spinCount="100000" sheet="1" formatCells="0" formatRows="0"/>
  <mergeCells count="3">
    <mergeCell ref="B2:G2"/>
    <mergeCell ref="C3:G3"/>
    <mergeCell ref="B22:G22"/>
  </mergeCells>
  <dataValidations count="1">
    <dataValidation type="decimal" operator="greaterThanOrEqual" allowBlank="1" showErrorMessage="1" errorTitle="Invalid Entry" error="Please enter numeric values only and type any text in the comments column." sqref="C23:D37 C6:D20" xr:uid="{00000000-0002-0000-0E00-000000000000}">
      <formula1>0</formula1>
    </dataValidation>
  </dataValidations>
  <printOptions horizontalCentered="1"/>
  <pageMargins left="0.25" right="0.25" top="0.75" bottom="0.25" header="0.3" footer="0.3"/>
  <pageSetup scale="91" fitToHeight="0" orientation="landscape" r:id="rId1"/>
  <headerFooter scaleWithDoc="0">
    <oddHeader>&amp;C&amp;"-,Bold"City of Panama City Beach, FL - ERP RFP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829" id="{81DA9699-17B3-4DE4-BA82-867645C2944C}">
            <xm:f>'Vendor Checklist'!$D$41='Vendor Checklist'!$AA$1</xm:f>
            <x14:dxf>
              <font>
                <color theme="0"/>
              </font>
            </x14:dxf>
          </x14:cfRule>
          <xm:sqref>C3:G3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14764-F011-44C0-946C-A61678A4C5B7}">
  <sheetPr codeName="Sheet9">
    <tabColor rgb="FF00539B"/>
    <pageSetUpPr fitToPage="1"/>
  </sheetPr>
  <dimension ref="A1:I40"/>
  <sheetViews>
    <sheetView showGridLines="0" zoomScale="85" zoomScaleNormal="85" workbookViewId="0">
      <pane ySplit="4" topLeftCell="A5" activePane="bottomLeft" state="frozen"/>
      <selection pane="bottomLeft" activeCell="B15" sqref="B15"/>
      <selection activeCell="B25" sqref="B25"/>
    </sheetView>
  </sheetViews>
  <sheetFormatPr defaultColWidth="0" defaultRowHeight="14.45" zeroHeight="1"/>
  <cols>
    <col min="1" max="1" width="3.5703125" style="149" customWidth="1"/>
    <col min="2" max="2" width="41.85546875" customWidth="1"/>
    <col min="3" max="3" width="12.5703125" style="29" customWidth="1"/>
    <col min="4" max="7" width="12.5703125" customWidth="1"/>
    <col min="8" max="8" width="53.5703125" customWidth="1"/>
    <col min="9" max="9" width="3.5703125" style="149" customWidth="1"/>
    <col min="10" max="16384" width="9.140625" hidden="1"/>
  </cols>
  <sheetData>
    <row r="1" spans="1:9" s="148" customFormat="1" ht="15" thickBot="1">
      <c r="A1" s="152"/>
      <c r="C1" s="243"/>
      <c r="I1" s="153"/>
    </row>
    <row r="2" spans="1:9" s="1" customFormat="1" ht="20.100000000000001" customHeight="1">
      <c r="A2" s="142"/>
      <c r="B2" s="303" t="str">
        <f>'Vendor Checklist'!D6</f>
        <v>Vendor Name</v>
      </c>
      <c r="C2" s="304"/>
      <c r="D2" s="305"/>
      <c r="E2" s="305"/>
      <c r="F2" s="305"/>
      <c r="G2" s="331"/>
      <c r="H2" s="306"/>
      <c r="I2" s="142"/>
    </row>
    <row r="3" spans="1:9" s="1" customFormat="1" ht="30" customHeight="1">
      <c r="A3" s="142"/>
      <c r="B3" s="122" t="s">
        <v>40</v>
      </c>
      <c r="C3" s="217"/>
      <c r="D3" s="283" t="s">
        <v>189</v>
      </c>
      <c r="E3" s="284"/>
      <c r="F3" s="284"/>
      <c r="G3" s="284"/>
      <c r="H3" s="285"/>
      <c r="I3" s="142"/>
    </row>
    <row r="4" spans="1:9" s="1" customFormat="1" ht="30" customHeight="1">
      <c r="A4" s="142"/>
      <c r="B4" s="5" t="s">
        <v>29</v>
      </c>
      <c r="C4" s="218" t="s">
        <v>190</v>
      </c>
      <c r="D4" s="6" t="str">
        <f>'Implementation Services'!C4</f>
        <v>Estimated Hours</v>
      </c>
      <c r="E4" s="6" t="s">
        <v>103</v>
      </c>
      <c r="F4" s="6" t="s">
        <v>94</v>
      </c>
      <c r="G4" s="183" t="s">
        <v>96</v>
      </c>
      <c r="H4" s="10" t="s">
        <v>32</v>
      </c>
      <c r="I4" s="142"/>
    </row>
    <row r="5" spans="1:9" s="1" customFormat="1" ht="15" customHeight="1">
      <c r="A5" s="142"/>
      <c r="B5" s="9" t="str">
        <f>'Proposal Summary'!B5</f>
        <v>Core Scope - Financial Management, HR, and Utility Billing</v>
      </c>
      <c r="C5" s="219"/>
      <c r="D5" s="127"/>
      <c r="E5" s="127"/>
      <c r="F5" s="127"/>
      <c r="G5" s="184"/>
      <c r="H5" s="128"/>
      <c r="I5" s="142"/>
    </row>
    <row r="6" spans="1:9">
      <c r="B6" s="204"/>
      <c r="C6" s="220"/>
      <c r="D6" s="195"/>
      <c r="E6" s="196"/>
      <c r="F6" s="206">
        <f>IF(ISNUMBER(D6*E6),D6*E6,"N/A")</f>
        <v>0</v>
      </c>
      <c r="G6" s="205"/>
      <c r="H6" s="197"/>
    </row>
    <row r="7" spans="1:9">
      <c r="B7" s="204"/>
      <c r="C7" s="220"/>
      <c r="D7" s="195"/>
      <c r="E7" s="196"/>
      <c r="F7" s="206">
        <f t="shared" ref="F7:F20" si="0">IF(ISNUMBER(D7*E7),D7*E7,"N/A")</f>
        <v>0</v>
      </c>
      <c r="G7" s="205"/>
      <c r="H7" s="197" t="s">
        <v>106</v>
      </c>
    </row>
    <row r="8" spans="1:9">
      <c r="B8" s="204"/>
      <c r="C8" s="220"/>
      <c r="D8" s="195"/>
      <c r="E8" s="196"/>
      <c r="F8" s="206">
        <f t="shared" si="0"/>
        <v>0</v>
      </c>
      <c r="G8" s="205"/>
      <c r="H8" s="197" t="s">
        <v>106</v>
      </c>
    </row>
    <row r="9" spans="1:9">
      <c r="B9" s="204"/>
      <c r="C9" s="220"/>
      <c r="D9" s="195"/>
      <c r="E9" s="196"/>
      <c r="F9" s="206">
        <f t="shared" si="0"/>
        <v>0</v>
      </c>
      <c r="G9" s="205"/>
      <c r="H9" s="197" t="s">
        <v>106</v>
      </c>
    </row>
    <row r="10" spans="1:9">
      <c r="B10" s="204"/>
      <c r="C10" s="220"/>
      <c r="D10" s="195"/>
      <c r="E10" s="196"/>
      <c r="F10" s="206">
        <f t="shared" si="0"/>
        <v>0</v>
      </c>
      <c r="G10" s="205"/>
      <c r="H10" s="197" t="s">
        <v>106</v>
      </c>
    </row>
    <row r="11" spans="1:9">
      <c r="B11" s="204"/>
      <c r="C11" s="220"/>
      <c r="D11" s="195"/>
      <c r="E11" s="196"/>
      <c r="F11" s="206">
        <f t="shared" si="0"/>
        <v>0</v>
      </c>
      <c r="G11" s="205"/>
      <c r="H11" s="197" t="s">
        <v>106</v>
      </c>
    </row>
    <row r="12" spans="1:9">
      <c r="B12" s="204"/>
      <c r="C12" s="220"/>
      <c r="D12" s="195"/>
      <c r="E12" s="196"/>
      <c r="F12" s="206">
        <f t="shared" si="0"/>
        <v>0</v>
      </c>
      <c r="G12" s="205"/>
      <c r="H12" s="197" t="s">
        <v>106</v>
      </c>
    </row>
    <row r="13" spans="1:9">
      <c r="B13" s="204"/>
      <c r="C13" s="220"/>
      <c r="D13" s="195"/>
      <c r="E13" s="196"/>
      <c r="F13" s="206">
        <f t="shared" si="0"/>
        <v>0</v>
      </c>
      <c r="G13" s="205"/>
      <c r="H13" s="197" t="s">
        <v>106</v>
      </c>
    </row>
    <row r="14" spans="1:9">
      <c r="B14" s="204"/>
      <c r="C14" s="220"/>
      <c r="D14" s="195"/>
      <c r="E14" s="196"/>
      <c r="F14" s="206">
        <f t="shared" si="0"/>
        <v>0</v>
      </c>
      <c r="G14" s="205"/>
      <c r="H14" s="197" t="s">
        <v>106</v>
      </c>
    </row>
    <row r="15" spans="1:9">
      <c r="B15" s="204"/>
      <c r="C15" s="220"/>
      <c r="D15" s="195"/>
      <c r="E15" s="196"/>
      <c r="F15" s="206">
        <f t="shared" si="0"/>
        <v>0</v>
      </c>
      <c r="G15" s="205"/>
      <c r="H15" s="197" t="s">
        <v>106</v>
      </c>
    </row>
    <row r="16" spans="1:9">
      <c r="B16" s="204"/>
      <c r="C16" s="220"/>
      <c r="D16" s="195"/>
      <c r="E16" s="196"/>
      <c r="F16" s="206">
        <f t="shared" si="0"/>
        <v>0</v>
      </c>
      <c r="G16" s="205"/>
      <c r="H16" s="197" t="s">
        <v>106</v>
      </c>
    </row>
    <row r="17" spans="2:8">
      <c r="B17" s="204"/>
      <c r="C17" s="220"/>
      <c r="D17" s="195"/>
      <c r="E17" s="196"/>
      <c r="F17" s="206">
        <f t="shared" si="0"/>
        <v>0</v>
      </c>
      <c r="G17" s="205"/>
      <c r="H17" s="197" t="s">
        <v>106</v>
      </c>
    </row>
    <row r="18" spans="2:8">
      <c r="B18" s="204"/>
      <c r="C18" s="220"/>
      <c r="D18" s="195"/>
      <c r="E18" s="196"/>
      <c r="F18" s="206">
        <f t="shared" si="0"/>
        <v>0</v>
      </c>
      <c r="G18" s="205"/>
      <c r="H18" s="197" t="s">
        <v>106</v>
      </c>
    </row>
    <row r="19" spans="2:8">
      <c r="B19" s="204"/>
      <c r="C19" s="220"/>
      <c r="D19" s="195"/>
      <c r="E19" s="196"/>
      <c r="F19" s="206">
        <f t="shared" si="0"/>
        <v>0</v>
      </c>
      <c r="G19" s="205"/>
      <c r="H19" s="197" t="s">
        <v>106</v>
      </c>
    </row>
    <row r="20" spans="2:8">
      <c r="B20" s="204"/>
      <c r="C20" s="220"/>
      <c r="D20" s="195"/>
      <c r="E20" s="196"/>
      <c r="F20" s="206">
        <f t="shared" si="0"/>
        <v>0</v>
      </c>
      <c r="G20" s="205"/>
      <c r="H20" s="197" t="s">
        <v>106</v>
      </c>
    </row>
    <row r="21" spans="2:8">
      <c r="B21" s="12" t="str">
        <f>'Proposal Summary'!B17</f>
        <v>Subtotal - Core Scope -  Components</v>
      </c>
      <c r="C21" s="221"/>
      <c r="D21" s="16">
        <f ca="1">SUM(D6:OFFSET(D21,-1,0))</f>
        <v>0</v>
      </c>
      <c r="E21" s="2"/>
      <c r="F21" s="21">
        <f ca="1">SUM(F6:OFFSET(F21,-1,0))</f>
        <v>0</v>
      </c>
      <c r="G21" s="21">
        <f ca="1">SUM(G6:OFFSET(G21,-1,0))</f>
        <v>0</v>
      </c>
      <c r="H21" s="30"/>
    </row>
    <row r="22" spans="2:8">
      <c r="B22" s="324" t="str">
        <f>'Proposal Summary'!B18</f>
        <v>Expanded Scope</v>
      </c>
      <c r="C22" s="295"/>
      <c r="D22" s="295"/>
      <c r="E22" s="295"/>
      <c r="F22" s="295"/>
      <c r="G22" s="295"/>
      <c r="H22" s="325"/>
    </row>
    <row r="23" spans="2:8">
      <c r="B23" s="204"/>
      <c r="C23" s="220"/>
      <c r="D23" s="195"/>
      <c r="E23" s="196"/>
      <c r="F23" s="206">
        <f>IF(ISNUMBER(D23*E23),D23*E23,"N/A")</f>
        <v>0</v>
      </c>
      <c r="G23" s="205"/>
      <c r="H23" s="197"/>
    </row>
    <row r="24" spans="2:8">
      <c r="B24" s="204"/>
      <c r="C24" s="220"/>
      <c r="D24" s="195"/>
      <c r="E24" s="196"/>
      <c r="F24" s="206">
        <f t="shared" ref="F24:F37" si="1">IF(ISNUMBER(D24*E24),D24*E24,"N/A")</f>
        <v>0</v>
      </c>
      <c r="G24" s="205"/>
      <c r="H24" s="197"/>
    </row>
    <row r="25" spans="2:8">
      <c r="B25" s="204"/>
      <c r="C25" s="220"/>
      <c r="D25" s="195"/>
      <c r="E25" s="196"/>
      <c r="F25" s="206">
        <f t="shared" si="1"/>
        <v>0</v>
      </c>
      <c r="G25" s="205"/>
      <c r="H25" s="197"/>
    </row>
    <row r="26" spans="2:8">
      <c r="B26" s="204"/>
      <c r="C26" s="220"/>
      <c r="D26" s="195"/>
      <c r="E26" s="196"/>
      <c r="F26" s="206">
        <f t="shared" si="1"/>
        <v>0</v>
      </c>
      <c r="G26" s="205"/>
      <c r="H26" s="197"/>
    </row>
    <row r="27" spans="2:8">
      <c r="B27" s="204"/>
      <c r="C27" s="220"/>
      <c r="D27" s="195"/>
      <c r="E27" s="196"/>
      <c r="F27" s="206">
        <f t="shared" si="1"/>
        <v>0</v>
      </c>
      <c r="G27" s="205"/>
      <c r="H27" s="197"/>
    </row>
    <row r="28" spans="2:8">
      <c r="B28" s="204"/>
      <c r="C28" s="220"/>
      <c r="D28" s="195"/>
      <c r="E28" s="196"/>
      <c r="F28" s="206">
        <f t="shared" si="1"/>
        <v>0</v>
      </c>
      <c r="G28" s="205"/>
      <c r="H28" s="197"/>
    </row>
    <row r="29" spans="2:8">
      <c r="B29" s="204"/>
      <c r="C29" s="220"/>
      <c r="D29" s="195"/>
      <c r="E29" s="196"/>
      <c r="F29" s="206">
        <f t="shared" si="1"/>
        <v>0</v>
      </c>
      <c r="G29" s="205"/>
      <c r="H29" s="197"/>
    </row>
    <row r="30" spans="2:8">
      <c r="B30" s="204"/>
      <c r="C30" s="220"/>
      <c r="D30" s="195"/>
      <c r="E30" s="196"/>
      <c r="F30" s="206">
        <f t="shared" si="1"/>
        <v>0</v>
      </c>
      <c r="G30" s="205"/>
      <c r="H30" s="197"/>
    </row>
    <row r="31" spans="2:8">
      <c r="B31" s="204"/>
      <c r="C31" s="220"/>
      <c r="D31" s="195"/>
      <c r="E31" s="196"/>
      <c r="F31" s="206">
        <f t="shared" si="1"/>
        <v>0</v>
      </c>
      <c r="G31" s="205"/>
      <c r="H31" s="197"/>
    </row>
    <row r="32" spans="2:8">
      <c r="B32" s="204"/>
      <c r="C32" s="220"/>
      <c r="D32" s="195"/>
      <c r="E32" s="196"/>
      <c r="F32" s="206">
        <f t="shared" si="1"/>
        <v>0</v>
      </c>
      <c r="G32" s="205"/>
      <c r="H32" s="197"/>
    </row>
    <row r="33" spans="1:9">
      <c r="B33" s="204"/>
      <c r="C33" s="220"/>
      <c r="D33" s="195"/>
      <c r="E33" s="196"/>
      <c r="F33" s="206">
        <f t="shared" si="1"/>
        <v>0</v>
      </c>
      <c r="G33" s="205"/>
      <c r="H33" s="197"/>
    </row>
    <row r="34" spans="1:9">
      <c r="B34" s="204"/>
      <c r="C34" s="220"/>
      <c r="D34" s="195"/>
      <c r="E34" s="196"/>
      <c r="F34" s="206">
        <f t="shared" si="1"/>
        <v>0</v>
      </c>
      <c r="G34" s="205"/>
      <c r="H34" s="197"/>
    </row>
    <row r="35" spans="1:9">
      <c r="B35" s="204"/>
      <c r="C35" s="220"/>
      <c r="D35" s="195"/>
      <c r="E35" s="196"/>
      <c r="F35" s="206">
        <f t="shared" si="1"/>
        <v>0</v>
      </c>
      <c r="G35" s="205"/>
      <c r="H35" s="197"/>
    </row>
    <row r="36" spans="1:9">
      <c r="B36" s="204"/>
      <c r="C36" s="220"/>
      <c r="D36" s="195"/>
      <c r="E36" s="196"/>
      <c r="F36" s="206">
        <f t="shared" si="1"/>
        <v>0</v>
      </c>
      <c r="G36" s="205"/>
      <c r="H36" s="197"/>
    </row>
    <row r="37" spans="1:9">
      <c r="B37" s="204"/>
      <c r="C37" s="220"/>
      <c r="D37" s="195"/>
      <c r="E37" s="196"/>
      <c r="F37" s="206">
        <f t="shared" si="1"/>
        <v>0</v>
      </c>
      <c r="G37" s="205"/>
      <c r="H37" s="197"/>
    </row>
    <row r="38" spans="1:9">
      <c r="B38" s="11" t="str">
        <f>'Proposal Summary'!B30</f>
        <v>Subtotal - Expanded Scope Components</v>
      </c>
      <c r="C38" s="222"/>
      <c r="D38" s="17">
        <f ca="1">SUM(D23:OFFSET(D38,-1,0))</f>
        <v>0</v>
      </c>
      <c r="E38" s="22"/>
      <c r="F38" s="22">
        <f ca="1">SUM(F23:OFFSET(F38,-1,0))</f>
        <v>0</v>
      </c>
      <c r="G38" s="22">
        <f ca="1">SUM(G23:OFFSET(G38,-1,0))</f>
        <v>0</v>
      </c>
      <c r="H38" s="31"/>
    </row>
    <row r="39" spans="1:9" s="1" customFormat="1" ht="15" thickBot="1">
      <c r="A39" s="142"/>
      <c r="B39" s="214" t="str">
        <f>'Proposal Summary'!B31</f>
        <v>Grand Total</v>
      </c>
      <c r="C39" s="57"/>
      <c r="D39" s="154">
        <f ca="1">D38+D21</f>
        <v>0</v>
      </c>
      <c r="E39" s="20"/>
      <c r="F39" s="20">
        <f ca="1">F38+F21</f>
        <v>0</v>
      </c>
      <c r="G39" s="20">
        <f ca="1">G38+G21</f>
        <v>0</v>
      </c>
      <c r="H39" s="215"/>
      <c r="I39" s="142"/>
    </row>
    <row r="40" spans="1:9" s="148" customFormat="1">
      <c r="A40" s="150"/>
      <c r="C40" s="243"/>
      <c r="I40" s="151"/>
    </row>
  </sheetData>
  <sheetProtection algorithmName="SHA-512" hashValue="J3Wo2qmgsi8MItzanciAaz98FLAmaE0cFpmjauTOlFsktNxexeXm3McAo1rV9DPczExbXy0YsE/NsiiTkc7opg==" saltValue="mGBe/qOPq0qqJisgcbh/6g==" spinCount="100000" sheet="1" formatCells="0" formatRows="0"/>
  <mergeCells count="3">
    <mergeCell ref="B2:H2"/>
    <mergeCell ref="D3:H3"/>
    <mergeCell ref="B22:H22"/>
  </mergeCells>
  <dataValidations count="2">
    <dataValidation type="decimal" operator="greaterThanOrEqual" allowBlank="1" showErrorMessage="1" errorTitle="Invalid Entry" error="Please enter numeric values only and type any text in the comments column." sqref="D23:E37 D6:E20" xr:uid="{1397C05C-BCDD-4A60-8FE9-37BA35EB2125}">
      <formula1>0</formula1>
    </dataValidation>
    <dataValidation type="list" allowBlank="1" showInputMessage="1" showErrorMessage="1" sqref="C6:C20 C23:C37" xr:uid="{20071C6D-8E60-4320-B8B3-78D82E492C07}">
      <formula1>"Software, Services, Hardware, Other"</formula1>
    </dataValidation>
  </dataValidations>
  <printOptions horizontalCentered="1"/>
  <pageMargins left="0.25" right="0.25" top="0.75" bottom="0.25" header="0.3" footer="0.3"/>
  <pageSetup scale="84" fitToHeight="0" orientation="landscape" r:id="rId1"/>
  <headerFooter scaleWithDoc="0">
    <oddHeader>&amp;C&amp;"-,Bold"City of Panama City Beach, FL - ERP RFP
&amp;"-,Italic"&amp;10Pricing Forms - &amp;A</oddHeader>
  </headerFooter>
  <ignoredErrors>
    <ignoredError sqref="F6:F20 F23:F37" unlockedFormula="1"/>
  </ignoredErrors>
  <extLst>
    <ext xmlns:x14="http://schemas.microsoft.com/office/spreadsheetml/2009/9/main" uri="{78C0D931-6437-407d-A8EE-F0AAD7539E65}">
      <x14:conditionalFormattings>
        <x14:conditionalFormatting xmlns:xm="http://schemas.microsoft.com/office/excel/2006/main">
          <x14:cfRule type="expression" priority="830" id="{862686AE-77CA-4863-A36C-7B2B98154844}">
            <xm:f>'Vendor Checklist'!$D$41='Vendor Checklist'!$AA$1</xm:f>
            <x14:dxf>
              <font>
                <color theme="0"/>
              </font>
            </x14:dxf>
          </x14:cfRule>
          <xm:sqref>D3:H3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tabColor theme="3"/>
    <pageSetUpPr fitToPage="1"/>
  </sheetPr>
  <dimension ref="A1:K184"/>
  <sheetViews>
    <sheetView showGridLines="0" zoomScale="115" zoomScaleNormal="115" workbookViewId="0">
      <pane ySplit="5" topLeftCell="A6" activePane="bottomLeft" state="frozen"/>
      <selection pane="bottomLeft" activeCell="B10" sqref="B10"/>
      <selection activeCell="C6" sqref="C6"/>
    </sheetView>
  </sheetViews>
  <sheetFormatPr defaultColWidth="0" defaultRowHeight="14.45"/>
  <cols>
    <col min="1" max="1" width="3.5703125" customWidth="1"/>
    <col min="2" max="2" width="72.5703125" customWidth="1"/>
    <col min="3" max="5" width="12.5703125" customWidth="1"/>
    <col min="6" max="6" width="12.5703125" style="75" customWidth="1"/>
    <col min="7" max="7" width="66.5703125" customWidth="1"/>
    <col min="8" max="8" width="3.5703125" customWidth="1"/>
    <col min="9" max="11" width="0" hidden="1" customWidth="1"/>
    <col min="12" max="16384" width="9.140625" hidden="1"/>
  </cols>
  <sheetData>
    <row r="1" spans="2:7" ht="15" thickBot="1"/>
    <row r="2" spans="2:7" s="1" customFormat="1">
      <c r="B2" s="286" t="str">
        <f>'Vendor Checklist'!D6</f>
        <v>Vendor Name</v>
      </c>
      <c r="C2" s="287"/>
      <c r="D2" s="287"/>
      <c r="E2" s="287"/>
      <c r="F2" s="287"/>
      <c r="G2" s="288"/>
    </row>
    <row r="3" spans="2:7" s="1" customFormat="1" ht="26.25" customHeight="1">
      <c r="B3" s="70" t="s">
        <v>191</v>
      </c>
      <c r="C3" s="297" t="s">
        <v>192</v>
      </c>
      <c r="D3" s="298"/>
      <c r="E3" s="298"/>
      <c r="F3" s="298"/>
      <c r="G3" s="299"/>
    </row>
    <row r="4" spans="2:7" s="1" customFormat="1" ht="28.5" customHeight="1">
      <c r="B4" s="332" t="s">
        <v>193</v>
      </c>
      <c r="C4" s="334" t="s">
        <v>194</v>
      </c>
      <c r="D4" s="335"/>
      <c r="E4" s="334" t="s">
        <v>195</v>
      </c>
      <c r="F4" s="335"/>
      <c r="G4" s="119"/>
    </row>
    <row r="5" spans="2:7" s="1" customFormat="1">
      <c r="B5" s="333"/>
      <c r="C5" s="69" t="s">
        <v>196</v>
      </c>
      <c r="D5" s="69" t="s">
        <v>197</v>
      </c>
      <c r="E5" s="80" t="s">
        <v>198</v>
      </c>
      <c r="F5" s="69" t="s">
        <v>199</v>
      </c>
      <c r="G5" s="72" t="str">
        <f>'Proposal Summary'!E4</f>
        <v>Comments</v>
      </c>
    </row>
    <row r="6" spans="2:7" s="1" customFormat="1">
      <c r="B6" s="97" t="s">
        <v>200</v>
      </c>
      <c r="C6" s="93"/>
      <c r="D6" s="93"/>
      <c r="E6" s="93"/>
      <c r="F6" s="93"/>
      <c r="G6" s="94"/>
    </row>
    <row r="7" spans="2:7">
      <c r="B7" s="105" t="s">
        <v>201</v>
      </c>
      <c r="C7" s="77"/>
      <c r="D7" s="77"/>
      <c r="E7" s="107"/>
      <c r="F7" s="107"/>
      <c r="G7" s="73"/>
    </row>
    <row r="8" spans="2:7" ht="29.1">
      <c r="B8" s="105" t="s">
        <v>202</v>
      </c>
      <c r="C8" s="77"/>
      <c r="D8" s="77"/>
      <c r="E8" s="107"/>
      <c r="F8" s="107"/>
      <c r="G8" s="73"/>
    </row>
    <row r="9" spans="2:7" ht="15" customHeight="1">
      <c r="B9" s="105" t="s">
        <v>203</v>
      </c>
      <c r="C9" s="77"/>
      <c r="D9" s="77"/>
      <c r="E9" s="107"/>
      <c r="F9" s="107"/>
      <c r="G9" s="73"/>
    </row>
    <row r="10" spans="2:7" ht="29.1">
      <c r="B10" s="105" t="s">
        <v>204</v>
      </c>
      <c r="C10" s="77"/>
      <c r="D10" s="77"/>
      <c r="E10" s="107"/>
      <c r="F10" s="107"/>
      <c r="G10" s="73"/>
    </row>
    <row r="11" spans="2:7">
      <c r="B11" s="105" t="s">
        <v>205</v>
      </c>
      <c r="C11" s="77"/>
      <c r="D11" s="77"/>
      <c r="E11" s="107"/>
      <c r="F11" s="107"/>
      <c r="G11" s="73"/>
    </row>
    <row r="12" spans="2:7">
      <c r="B12" s="105" t="s">
        <v>206</v>
      </c>
      <c r="C12" s="77"/>
      <c r="D12" s="77"/>
      <c r="E12" s="107"/>
      <c r="F12" s="107"/>
      <c r="G12" s="73"/>
    </row>
    <row r="13" spans="2:7" ht="29.1">
      <c r="B13" s="105" t="s">
        <v>207</v>
      </c>
      <c r="C13" s="77"/>
      <c r="D13" s="77"/>
      <c r="E13" s="107"/>
      <c r="F13" s="107"/>
      <c r="G13" s="73"/>
    </row>
    <row r="14" spans="2:7">
      <c r="B14" s="105" t="s">
        <v>208</v>
      </c>
      <c r="C14" s="77"/>
      <c r="D14" s="77"/>
      <c r="E14" s="107"/>
      <c r="F14" s="107"/>
      <c r="G14" s="73"/>
    </row>
    <row r="15" spans="2:7" ht="15" customHeight="1">
      <c r="B15" s="105" t="s">
        <v>209</v>
      </c>
      <c r="C15" s="77"/>
      <c r="D15" s="77"/>
      <c r="E15" s="107"/>
      <c r="F15" s="107"/>
      <c r="G15" s="73"/>
    </row>
    <row r="16" spans="2:7" ht="15" customHeight="1">
      <c r="B16" s="105" t="s">
        <v>210</v>
      </c>
      <c r="C16" s="77"/>
      <c r="D16" s="77"/>
      <c r="E16" s="107"/>
      <c r="F16" s="107"/>
      <c r="G16" s="73"/>
    </row>
    <row r="17" spans="2:7" ht="29.1">
      <c r="B17" s="105" t="s">
        <v>211</v>
      </c>
      <c r="C17" s="77"/>
      <c r="D17" s="77"/>
      <c r="E17" s="107"/>
      <c r="F17" s="107"/>
      <c r="G17" s="73"/>
    </row>
    <row r="18" spans="2:7">
      <c r="B18" s="105" t="s">
        <v>212</v>
      </c>
      <c r="C18" s="77"/>
      <c r="D18" s="77"/>
      <c r="E18" s="107"/>
      <c r="F18" s="107"/>
      <c r="G18" s="73"/>
    </row>
    <row r="19" spans="2:7" ht="15" customHeight="1">
      <c r="B19" s="105" t="s">
        <v>213</v>
      </c>
      <c r="C19" s="77"/>
      <c r="D19" s="77"/>
      <c r="E19" s="107"/>
      <c r="F19" s="107"/>
      <c r="G19" s="73"/>
    </row>
    <row r="20" spans="2:7">
      <c r="B20" s="105" t="s">
        <v>214</v>
      </c>
      <c r="C20" s="77"/>
      <c r="D20" s="77"/>
      <c r="E20" s="107"/>
      <c r="F20" s="107"/>
      <c r="G20" s="73"/>
    </row>
    <row r="21" spans="2:7" ht="29.1">
      <c r="B21" s="105" t="s">
        <v>215</v>
      </c>
      <c r="C21" s="77"/>
      <c r="D21" s="77"/>
      <c r="E21" s="107"/>
      <c r="F21" s="107"/>
      <c r="G21" s="73"/>
    </row>
    <row r="22" spans="2:7" ht="29.1">
      <c r="B22" s="105" t="s">
        <v>216</v>
      </c>
      <c r="C22" s="77"/>
      <c r="D22" s="77"/>
      <c r="E22" s="107"/>
      <c r="F22" s="107"/>
      <c r="G22" s="73"/>
    </row>
    <row r="23" spans="2:7">
      <c r="B23" s="105" t="s">
        <v>217</v>
      </c>
      <c r="C23" s="77"/>
      <c r="D23" s="77"/>
      <c r="E23" s="107"/>
      <c r="F23" s="107"/>
      <c r="G23" s="73"/>
    </row>
    <row r="24" spans="2:7">
      <c r="B24" s="103" t="s">
        <v>218</v>
      </c>
      <c r="C24" s="95"/>
      <c r="D24" s="95"/>
      <c r="E24" s="108"/>
      <c r="F24" s="108"/>
      <c r="G24" s="96"/>
    </row>
    <row r="25" spans="2:7">
      <c r="B25" s="105" t="s">
        <v>219</v>
      </c>
      <c r="C25" s="77"/>
      <c r="D25" s="77"/>
      <c r="E25" s="107"/>
      <c r="F25" s="107"/>
      <c r="G25" s="73"/>
    </row>
    <row r="26" spans="2:7">
      <c r="B26" s="105" t="s">
        <v>220</v>
      </c>
      <c r="C26" s="77"/>
      <c r="D26" s="77"/>
      <c r="E26" s="107"/>
      <c r="F26" s="107"/>
      <c r="G26" s="73"/>
    </row>
    <row r="27" spans="2:7">
      <c r="B27" s="105" t="s">
        <v>221</v>
      </c>
      <c r="C27" s="77"/>
      <c r="D27" s="77"/>
      <c r="E27" s="107"/>
      <c r="F27" s="107"/>
      <c r="G27" s="73"/>
    </row>
    <row r="28" spans="2:7">
      <c r="B28" s="105" t="s">
        <v>222</v>
      </c>
      <c r="C28" s="77"/>
      <c r="D28" s="77"/>
      <c r="E28" s="107"/>
      <c r="F28" s="107"/>
      <c r="G28" s="73"/>
    </row>
    <row r="29" spans="2:7">
      <c r="B29" s="105" t="s">
        <v>223</v>
      </c>
      <c r="C29" s="77"/>
      <c r="D29" s="77"/>
      <c r="E29" s="107"/>
      <c r="F29" s="107"/>
      <c r="G29" s="73"/>
    </row>
    <row r="30" spans="2:7">
      <c r="B30" s="105" t="s">
        <v>224</v>
      </c>
      <c r="C30" s="77"/>
      <c r="D30" s="77"/>
      <c r="E30" s="107"/>
      <c r="F30" s="107"/>
      <c r="G30" s="73"/>
    </row>
    <row r="31" spans="2:7">
      <c r="B31" s="105" t="s">
        <v>225</v>
      </c>
      <c r="C31" s="77"/>
      <c r="D31" s="77"/>
      <c r="E31" s="107"/>
      <c r="F31" s="107"/>
      <c r="G31" s="73"/>
    </row>
    <row r="32" spans="2:7">
      <c r="B32" s="105" t="s">
        <v>226</v>
      </c>
      <c r="C32" s="77"/>
      <c r="D32" s="77"/>
      <c r="E32" s="107"/>
      <c r="F32" s="107"/>
      <c r="G32" s="73"/>
    </row>
    <row r="33" spans="2:7">
      <c r="B33" s="105" t="s">
        <v>227</v>
      </c>
      <c r="C33" s="77"/>
      <c r="D33" s="77"/>
      <c r="E33" s="107"/>
      <c r="F33" s="107"/>
      <c r="G33" s="73"/>
    </row>
    <row r="34" spans="2:7">
      <c r="B34" s="104" t="s">
        <v>228</v>
      </c>
      <c r="C34" s="83"/>
      <c r="D34" s="83"/>
      <c r="E34" s="109"/>
      <c r="F34" s="109"/>
      <c r="G34" s="84"/>
    </row>
    <row r="35" spans="2:7">
      <c r="B35" s="105" t="s">
        <v>229</v>
      </c>
      <c r="C35" s="77"/>
      <c r="D35" s="77"/>
      <c r="E35" s="107"/>
      <c r="F35" s="107"/>
      <c r="G35" s="73"/>
    </row>
    <row r="36" spans="2:7">
      <c r="B36" s="105" t="s">
        <v>230</v>
      </c>
      <c r="C36" s="77"/>
      <c r="D36" s="77"/>
      <c r="E36" s="107"/>
      <c r="F36" s="107"/>
      <c r="G36" s="73"/>
    </row>
    <row r="37" spans="2:7">
      <c r="B37" s="105" t="s">
        <v>231</v>
      </c>
      <c r="C37" s="77"/>
      <c r="D37" s="77"/>
      <c r="E37" s="107"/>
      <c r="F37" s="107"/>
      <c r="G37" s="73"/>
    </row>
    <row r="38" spans="2:7">
      <c r="B38" s="105" t="s">
        <v>232</v>
      </c>
      <c r="C38" s="77"/>
      <c r="D38" s="77"/>
      <c r="E38" s="107"/>
      <c r="F38" s="107"/>
      <c r="G38" s="73"/>
    </row>
    <row r="39" spans="2:7">
      <c r="B39" s="105" t="s">
        <v>233</v>
      </c>
      <c r="C39" s="77"/>
      <c r="D39" s="77"/>
      <c r="E39" s="107"/>
      <c r="F39" s="107"/>
      <c r="G39" s="73"/>
    </row>
    <row r="40" spans="2:7">
      <c r="B40" s="105" t="s">
        <v>234</v>
      </c>
      <c r="C40" s="77"/>
      <c r="D40" s="77"/>
      <c r="E40" s="107"/>
      <c r="F40" s="107"/>
      <c r="G40" s="73"/>
    </row>
    <row r="41" spans="2:7">
      <c r="B41" s="105" t="s">
        <v>235</v>
      </c>
      <c r="C41" s="77"/>
      <c r="D41" s="77"/>
      <c r="E41" s="107"/>
      <c r="F41" s="107"/>
      <c r="G41" s="73"/>
    </row>
    <row r="42" spans="2:7">
      <c r="B42" s="105" t="s">
        <v>236</v>
      </c>
      <c r="C42" s="77"/>
      <c r="D42" s="77"/>
      <c r="E42" s="107"/>
      <c r="F42" s="107"/>
      <c r="G42" s="73"/>
    </row>
    <row r="43" spans="2:7">
      <c r="B43" s="105" t="s">
        <v>237</v>
      </c>
      <c r="C43" s="77"/>
      <c r="D43" s="77"/>
      <c r="E43" s="107"/>
      <c r="F43" s="107"/>
      <c r="G43" s="73"/>
    </row>
    <row r="44" spans="2:7">
      <c r="B44" s="105" t="s">
        <v>238</v>
      </c>
      <c r="C44" s="77"/>
      <c r="D44" s="77"/>
      <c r="E44" s="107"/>
      <c r="F44" s="107"/>
      <c r="G44" s="73"/>
    </row>
    <row r="45" spans="2:7">
      <c r="B45" s="105" t="s">
        <v>239</v>
      </c>
      <c r="C45" s="77"/>
      <c r="D45" s="77"/>
      <c r="E45" s="107"/>
      <c r="F45" s="107"/>
      <c r="G45" s="73"/>
    </row>
    <row r="46" spans="2:7">
      <c r="B46" s="105" t="s">
        <v>240</v>
      </c>
      <c r="C46" s="77"/>
      <c r="D46" s="77"/>
      <c r="E46" s="107"/>
      <c r="F46" s="107"/>
      <c r="G46" s="73"/>
    </row>
    <row r="47" spans="2:7" ht="29.1">
      <c r="B47" s="105" t="s">
        <v>241</v>
      </c>
      <c r="C47" s="77"/>
      <c r="D47" s="77"/>
      <c r="E47" s="107"/>
      <c r="F47" s="107"/>
      <c r="G47" s="73"/>
    </row>
    <row r="48" spans="2:7">
      <c r="B48" s="102" t="s">
        <v>242</v>
      </c>
      <c r="C48" s="85"/>
      <c r="D48" s="85"/>
      <c r="E48" s="110"/>
      <c r="F48" s="110"/>
      <c r="G48" s="86"/>
    </row>
    <row r="49" spans="2:7">
      <c r="B49" s="105" t="s">
        <v>243</v>
      </c>
      <c r="C49" s="77"/>
      <c r="D49" s="77"/>
      <c r="E49" s="107"/>
      <c r="F49" s="107"/>
      <c r="G49" s="73"/>
    </row>
    <row r="50" spans="2:7" ht="29.1">
      <c r="B50" s="105" t="s">
        <v>244</v>
      </c>
      <c r="C50" s="77"/>
      <c r="D50" s="77"/>
      <c r="E50" s="107"/>
      <c r="F50" s="107"/>
      <c r="G50" s="73"/>
    </row>
    <row r="51" spans="2:7">
      <c r="B51" s="105" t="s">
        <v>245</v>
      </c>
      <c r="C51" s="77"/>
      <c r="D51" s="77"/>
      <c r="E51" s="107"/>
      <c r="F51" s="107"/>
      <c r="G51" s="73"/>
    </row>
    <row r="52" spans="2:7">
      <c r="B52" s="105" t="s">
        <v>246</v>
      </c>
      <c r="C52" s="77"/>
      <c r="D52" s="77"/>
      <c r="E52" s="107"/>
      <c r="F52" s="107"/>
      <c r="G52" s="73"/>
    </row>
    <row r="53" spans="2:7">
      <c r="B53" s="105" t="s">
        <v>247</v>
      </c>
      <c r="C53" s="77"/>
      <c r="D53" s="77"/>
      <c r="E53" s="107"/>
      <c r="F53" s="107"/>
      <c r="G53" s="73"/>
    </row>
    <row r="54" spans="2:7">
      <c r="B54" s="100" t="s">
        <v>248</v>
      </c>
      <c r="C54" s="87"/>
      <c r="D54" s="87"/>
      <c r="E54" s="111"/>
      <c r="F54" s="111"/>
      <c r="G54" s="88"/>
    </row>
    <row r="55" spans="2:7">
      <c r="B55" s="105" t="s">
        <v>249</v>
      </c>
      <c r="C55" s="77"/>
      <c r="D55" s="77"/>
      <c r="E55" s="107"/>
      <c r="F55" s="107"/>
      <c r="G55" s="73"/>
    </row>
    <row r="56" spans="2:7" ht="29.1">
      <c r="B56" s="105" t="s">
        <v>250</v>
      </c>
      <c r="C56" s="77"/>
      <c r="D56" s="77"/>
      <c r="E56" s="107"/>
      <c r="F56" s="107"/>
      <c r="G56" s="73"/>
    </row>
    <row r="57" spans="2:7" ht="29.1">
      <c r="B57" s="105" t="s">
        <v>251</v>
      </c>
      <c r="C57" s="77"/>
      <c r="D57" s="77"/>
      <c r="E57" s="107"/>
      <c r="F57" s="107"/>
      <c r="G57" s="73"/>
    </row>
    <row r="58" spans="2:7">
      <c r="B58" s="105" t="s">
        <v>252</v>
      </c>
      <c r="C58" s="77"/>
      <c r="D58" s="77"/>
      <c r="E58" s="107"/>
      <c r="F58" s="107"/>
      <c r="G58" s="73"/>
    </row>
    <row r="59" spans="2:7">
      <c r="B59" s="105" t="s">
        <v>253</v>
      </c>
      <c r="C59" s="77"/>
      <c r="D59" s="77"/>
      <c r="E59" s="107"/>
      <c r="F59" s="107"/>
      <c r="G59" s="73"/>
    </row>
    <row r="60" spans="2:7" ht="15" customHeight="1">
      <c r="B60" s="105" t="s">
        <v>254</v>
      </c>
      <c r="C60" s="77"/>
      <c r="D60" s="77"/>
      <c r="E60" s="107"/>
      <c r="F60" s="107"/>
      <c r="G60" s="73"/>
    </row>
    <row r="61" spans="2:7">
      <c r="B61" s="105" t="s">
        <v>255</v>
      </c>
      <c r="C61" s="77"/>
      <c r="D61" s="77"/>
      <c r="E61" s="107"/>
      <c r="F61" s="107"/>
      <c r="G61" s="73"/>
    </row>
    <row r="62" spans="2:7" ht="29.1">
      <c r="B62" s="105" t="s">
        <v>256</v>
      </c>
      <c r="C62" s="77"/>
      <c r="D62" s="77"/>
      <c r="E62" s="107"/>
      <c r="F62" s="107"/>
      <c r="G62" s="73"/>
    </row>
    <row r="63" spans="2:7" ht="43.5">
      <c r="B63" s="105" t="s">
        <v>257</v>
      </c>
      <c r="C63" s="77"/>
      <c r="D63" s="77"/>
      <c r="E63" s="107"/>
      <c r="F63" s="107"/>
      <c r="G63" s="73"/>
    </row>
    <row r="64" spans="2:7">
      <c r="B64" s="105" t="s">
        <v>258</v>
      </c>
      <c r="C64" s="77"/>
      <c r="D64" s="77"/>
      <c r="E64" s="107"/>
      <c r="F64" s="107"/>
      <c r="G64" s="73"/>
    </row>
    <row r="65" spans="2:7">
      <c r="B65" s="105" t="s">
        <v>259</v>
      </c>
      <c r="C65" s="77"/>
      <c r="D65" s="77"/>
      <c r="E65" s="107"/>
      <c r="F65" s="107"/>
      <c r="G65" s="73"/>
    </row>
    <row r="66" spans="2:7">
      <c r="B66" s="105" t="s">
        <v>260</v>
      </c>
      <c r="C66" s="77"/>
      <c r="D66" s="77"/>
      <c r="E66" s="107"/>
      <c r="F66" s="107"/>
      <c r="G66" s="73"/>
    </row>
    <row r="67" spans="2:7" ht="29.1">
      <c r="B67" s="105" t="s">
        <v>261</v>
      </c>
      <c r="C67" s="77"/>
      <c r="D67" s="77"/>
      <c r="E67" s="107"/>
      <c r="F67" s="107"/>
      <c r="G67" s="73"/>
    </row>
    <row r="68" spans="2:7">
      <c r="B68" s="101" t="s">
        <v>262</v>
      </c>
      <c r="C68" s="89"/>
      <c r="D68" s="89"/>
      <c r="E68" s="112"/>
      <c r="F68" s="112"/>
      <c r="G68" s="90"/>
    </row>
    <row r="69" spans="2:7">
      <c r="B69" s="105" t="s">
        <v>263</v>
      </c>
      <c r="C69" s="77"/>
      <c r="D69" s="77"/>
      <c r="E69" s="107"/>
      <c r="F69" s="107"/>
      <c r="G69" s="73"/>
    </row>
    <row r="70" spans="2:7" ht="15" customHeight="1">
      <c r="B70" s="105" t="s">
        <v>264</v>
      </c>
      <c r="C70" s="77"/>
      <c r="D70" s="77"/>
      <c r="E70" s="107"/>
      <c r="F70" s="107"/>
      <c r="G70" s="73"/>
    </row>
    <row r="71" spans="2:7" ht="15" customHeight="1">
      <c r="B71" s="105" t="s">
        <v>265</v>
      </c>
      <c r="C71" s="77"/>
      <c r="D71" s="77"/>
      <c r="E71" s="107"/>
      <c r="F71" s="107"/>
      <c r="G71" s="73"/>
    </row>
    <row r="72" spans="2:7" ht="29.1">
      <c r="B72" s="105" t="s">
        <v>266</v>
      </c>
      <c r="C72" s="77"/>
      <c r="D72" s="77"/>
      <c r="E72" s="107"/>
      <c r="F72" s="107"/>
      <c r="G72" s="73"/>
    </row>
    <row r="73" spans="2:7" ht="29.1">
      <c r="B73" s="105" t="s">
        <v>267</v>
      </c>
      <c r="C73" s="77"/>
      <c r="D73" s="77"/>
      <c r="E73" s="107"/>
      <c r="F73" s="107"/>
      <c r="G73" s="73"/>
    </row>
    <row r="74" spans="2:7">
      <c r="B74" s="105" t="s">
        <v>268</v>
      </c>
      <c r="C74" s="77"/>
      <c r="D74" s="77"/>
      <c r="E74" s="107"/>
      <c r="F74" s="107"/>
      <c r="G74" s="73"/>
    </row>
    <row r="75" spans="2:7" ht="29.1">
      <c r="B75" s="105" t="s">
        <v>269</v>
      </c>
      <c r="C75" s="77"/>
      <c r="D75" s="77"/>
      <c r="E75" s="107"/>
      <c r="F75" s="107"/>
      <c r="G75" s="73"/>
    </row>
    <row r="76" spans="2:7" ht="29.1">
      <c r="B76" s="105" t="s">
        <v>270</v>
      </c>
      <c r="C76" s="77"/>
      <c r="D76" s="77"/>
      <c r="E76" s="107"/>
      <c r="F76" s="107"/>
      <c r="G76" s="73"/>
    </row>
    <row r="77" spans="2:7">
      <c r="B77" s="105" t="s">
        <v>271</v>
      </c>
      <c r="C77" s="77"/>
      <c r="D77" s="77"/>
      <c r="E77" s="107"/>
      <c r="F77" s="107"/>
      <c r="G77" s="73"/>
    </row>
    <row r="78" spans="2:7">
      <c r="B78" s="105" t="s">
        <v>272</v>
      </c>
      <c r="C78" s="77"/>
      <c r="D78" s="77"/>
      <c r="E78" s="107"/>
      <c r="F78" s="107"/>
      <c r="G78" s="73"/>
    </row>
    <row r="79" spans="2:7">
      <c r="B79" s="105" t="s">
        <v>273</v>
      </c>
      <c r="C79" s="77"/>
      <c r="D79" s="77"/>
      <c r="E79" s="107"/>
      <c r="F79" s="107"/>
      <c r="G79" s="73"/>
    </row>
    <row r="80" spans="2:7">
      <c r="B80" s="105" t="s">
        <v>274</v>
      </c>
      <c r="C80" s="77"/>
      <c r="D80" s="77"/>
      <c r="E80" s="107"/>
      <c r="F80" s="107"/>
      <c r="G80" s="73"/>
    </row>
    <row r="81" spans="2:7">
      <c r="B81" s="105" t="s">
        <v>275</v>
      </c>
      <c r="C81" s="77"/>
      <c r="D81" s="77"/>
      <c r="E81" s="107"/>
      <c r="F81" s="107"/>
      <c r="G81" s="73"/>
    </row>
    <row r="82" spans="2:7">
      <c r="B82" s="105" t="s">
        <v>276</v>
      </c>
      <c r="C82" s="77"/>
      <c r="D82" s="77"/>
      <c r="E82" s="107"/>
      <c r="F82" s="107"/>
      <c r="G82" s="73"/>
    </row>
    <row r="83" spans="2:7">
      <c r="B83" s="105" t="s">
        <v>277</v>
      </c>
      <c r="C83" s="77"/>
      <c r="D83" s="77"/>
      <c r="E83" s="107"/>
      <c r="F83" s="107"/>
      <c r="G83" s="73"/>
    </row>
    <row r="84" spans="2:7">
      <c r="B84" s="105" t="s">
        <v>278</v>
      </c>
      <c r="C84" s="77"/>
      <c r="D84" s="77"/>
      <c r="E84" s="107"/>
      <c r="F84" s="107"/>
      <c r="G84" s="73"/>
    </row>
    <row r="85" spans="2:7">
      <c r="B85" s="105" t="s">
        <v>279</v>
      </c>
      <c r="C85" s="77"/>
      <c r="D85" s="77"/>
      <c r="E85" s="107"/>
      <c r="F85" s="107"/>
      <c r="G85" s="73"/>
    </row>
    <row r="86" spans="2:7">
      <c r="B86" s="105" t="s">
        <v>280</v>
      </c>
      <c r="C86" s="77"/>
      <c r="D86" s="77"/>
      <c r="E86" s="107"/>
      <c r="F86" s="107"/>
      <c r="G86" s="73"/>
    </row>
    <row r="87" spans="2:7" ht="29.1">
      <c r="B87" s="105" t="s">
        <v>281</v>
      </c>
      <c r="C87" s="77"/>
      <c r="D87" s="77"/>
      <c r="E87" s="107"/>
      <c r="F87" s="107"/>
      <c r="G87" s="73"/>
    </row>
    <row r="88" spans="2:7">
      <c r="B88" s="105" t="s">
        <v>282</v>
      </c>
      <c r="C88" s="77"/>
      <c r="D88" s="77"/>
      <c r="E88" s="107"/>
      <c r="F88" s="107"/>
      <c r="G88" s="73"/>
    </row>
    <row r="89" spans="2:7">
      <c r="B89" s="103" t="s">
        <v>283</v>
      </c>
      <c r="C89" s="91"/>
      <c r="D89" s="91"/>
      <c r="E89" s="113"/>
      <c r="F89" s="113"/>
      <c r="G89" s="92"/>
    </row>
    <row r="90" spans="2:7">
      <c r="B90" s="105" t="s">
        <v>284</v>
      </c>
      <c r="C90" s="77"/>
      <c r="D90" s="77"/>
      <c r="E90" s="107"/>
      <c r="F90" s="107"/>
      <c r="G90" s="73"/>
    </row>
    <row r="91" spans="2:7">
      <c r="B91" s="105" t="s">
        <v>285</v>
      </c>
      <c r="C91" s="77"/>
      <c r="D91" s="77"/>
      <c r="E91" s="107"/>
      <c r="F91" s="107"/>
      <c r="G91" s="73"/>
    </row>
    <row r="92" spans="2:7">
      <c r="B92" s="105" t="s">
        <v>286</v>
      </c>
      <c r="C92" s="77"/>
      <c r="D92" s="77"/>
      <c r="E92" s="107"/>
      <c r="F92" s="107"/>
      <c r="G92" s="73"/>
    </row>
    <row r="93" spans="2:7">
      <c r="B93" s="105" t="s">
        <v>287</v>
      </c>
      <c r="C93" s="77"/>
      <c r="D93" s="77"/>
      <c r="E93" s="107"/>
      <c r="F93" s="107"/>
      <c r="G93" s="73"/>
    </row>
    <row r="94" spans="2:7" ht="29.1">
      <c r="B94" s="105" t="s">
        <v>288</v>
      </c>
      <c r="C94" s="77"/>
      <c r="D94" s="77"/>
      <c r="E94" s="107"/>
      <c r="F94" s="107"/>
      <c r="G94" s="73"/>
    </row>
    <row r="95" spans="2:7" ht="15" customHeight="1">
      <c r="B95" s="105" t="s">
        <v>289</v>
      </c>
      <c r="C95" s="77"/>
      <c r="D95" s="77"/>
      <c r="E95" s="107"/>
      <c r="F95" s="107"/>
      <c r="G95" s="73"/>
    </row>
    <row r="96" spans="2:7">
      <c r="B96" s="104" t="s">
        <v>290</v>
      </c>
      <c r="C96" s="83"/>
      <c r="D96" s="83"/>
      <c r="E96" s="109"/>
      <c r="F96" s="109"/>
      <c r="G96" s="84"/>
    </row>
    <row r="97" spans="2:7">
      <c r="B97" s="105" t="s">
        <v>291</v>
      </c>
      <c r="C97" s="77"/>
      <c r="D97" s="77"/>
      <c r="E97" s="107"/>
      <c r="F97" s="107"/>
      <c r="G97" s="73"/>
    </row>
    <row r="98" spans="2:7">
      <c r="B98" s="105" t="s">
        <v>292</v>
      </c>
      <c r="C98" s="77"/>
      <c r="D98" s="77"/>
      <c r="E98" s="107"/>
      <c r="F98" s="107"/>
      <c r="G98" s="73"/>
    </row>
    <row r="99" spans="2:7" ht="29.1">
      <c r="B99" s="105" t="s">
        <v>293</v>
      </c>
      <c r="C99" s="77"/>
      <c r="D99" s="77"/>
      <c r="E99" s="107"/>
      <c r="F99" s="107"/>
      <c r="G99" s="73"/>
    </row>
    <row r="100" spans="2:7" ht="29.1">
      <c r="B100" s="105" t="s">
        <v>294</v>
      </c>
      <c r="C100" s="77"/>
      <c r="D100" s="77"/>
      <c r="E100" s="107"/>
      <c r="F100" s="107"/>
      <c r="G100" s="73"/>
    </row>
    <row r="101" spans="2:7">
      <c r="B101" s="105" t="s">
        <v>295</v>
      </c>
      <c r="C101" s="77"/>
      <c r="D101" s="77"/>
      <c r="E101" s="107"/>
      <c r="F101" s="107"/>
      <c r="G101" s="73"/>
    </row>
    <row r="102" spans="2:7">
      <c r="B102" s="105" t="s">
        <v>296</v>
      </c>
      <c r="C102" s="77"/>
      <c r="D102" s="77"/>
      <c r="E102" s="107"/>
      <c r="F102" s="107"/>
      <c r="G102" s="73"/>
    </row>
    <row r="103" spans="2:7">
      <c r="B103" s="105" t="s">
        <v>297</v>
      </c>
      <c r="C103" s="77"/>
      <c r="D103" s="77"/>
      <c r="E103" s="107"/>
      <c r="F103" s="107"/>
      <c r="G103" s="73"/>
    </row>
    <row r="104" spans="2:7">
      <c r="B104" s="105" t="s">
        <v>298</v>
      </c>
      <c r="C104" s="77"/>
      <c r="D104" s="77"/>
      <c r="E104" s="107"/>
      <c r="F104" s="107"/>
      <c r="G104" s="73"/>
    </row>
    <row r="105" spans="2:7" ht="15" customHeight="1">
      <c r="B105" s="105" t="s">
        <v>299</v>
      </c>
      <c r="C105" s="77"/>
      <c r="D105" s="77"/>
      <c r="E105" s="107"/>
      <c r="F105" s="107"/>
      <c r="G105" s="73"/>
    </row>
    <row r="106" spans="2:7">
      <c r="B106" s="105" t="s">
        <v>300</v>
      </c>
      <c r="C106" s="77"/>
      <c r="D106" s="77"/>
      <c r="E106" s="107"/>
      <c r="F106" s="107"/>
      <c r="G106" s="73"/>
    </row>
    <row r="107" spans="2:7" ht="29.1">
      <c r="B107" s="105" t="s">
        <v>301</v>
      </c>
      <c r="C107" s="77"/>
      <c r="D107" s="77"/>
      <c r="E107" s="107"/>
      <c r="F107" s="107"/>
      <c r="G107" s="73"/>
    </row>
    <row r="108" spans="2:7">
      <c r="B108" s="105" t="s">
        <v>302</v>
      </c>
      <c r="C108" s="77"/>
      <c r="D108" s="77"/>
      <c r="E108" s="107"/>
      <c r="F108" s="107"/>
      <c r="G108" s="73"/>
    </row>
    <row r="109" spans="2:7">
      <c r="B109" s="98" t="s">
        <v>303</v>
      </c>
      <c r="C109" s="81"/>
      <c r="D109" s="81"/>
      <c r="E109" s="114"/>
      <c r="F109" s="114"/>
      <c r="G109" s="82"/>
    </row>
    <row r="110" spans="2:7">
      <c r="B110" s="105" t="s">
        <v>304</v>
      </c>
      <c r="C110" s="77"/>
      <c r="D110" s="77"/>
      <c r="E110" s="107"/>
      <c r="F110" s="107"/>
      <c r="G110" s="73"/>
    </row>
    <row r="111" spans="2:7">
      <c r="B111" s="105" t="s">
        <v>305</v>
      </c>
      <c r="C111" s="77"/>
      <c r="D111" s="77"/>
      <c r="E111" s="107"/>
      <c r="F111" s="107"/>
      <c r="G111" s="73"/>
    </row>
    <row r="112" spans="2:7">
      <c r="B112" s="105" t="s">
        <v>306</v>
      </c>
      <c r="C112" s="77"/>
      <c r="D112" s="77"/>
      <c r="E112" s="107"/>
      <c r="F112" s="107"/>
      <c r="G112" s="73"/>
    </row>
    <row r="113" spans="2:7" ht="43.5">
      <c r="B113" s="105" t="s">
        <v>307</v>
      </c>
      <c r="C113" s="77"/>
      <c r="D113" s="77"/>
      <c r="E113" s="107"/>
      <c r="F113" s="107"/>
      <c r="G113" s="73"/>
    </row>
    <row r="114" spans="2:7">
      <c r="B114" s="105" t="s">
        <v>308</v>
      </c>
      <c r="C114" s="77"/>
      <c r="D114" s="77"/>
      <c r="E114" s="107"/>
      <c r="F114" s="107"/>
      <c r="G114" s="73"/>
    </row>
    <row r="115" spans="2:7">
      <c r="B115" s="105" t="s">
        <v>309</v>
      </c>
      <c r="C115" s="77"/>
      <c r="D115" s="77"/>
      <c r="E115" s="107"/>
      <c r="F115" s="107"/>
      <c r="G115" s="73"/>
    </row>
    <row r="116" spans="2:7">
      <c r="B116" s="105" t="s">
        <v>310</v>
      </c>
      <c r="C116" s="77"/>
      <c r="D116" s="77"/>
      <c r="E116" s="107"/>
      <c r="F116" s="107"/>
      <c r="G116" s="73"/>
    </row>
    <row r="117" spans="2:7">
      <c r="B117" s="105" t="s">
        <v>311</v>
      </c>
      <c r="C117" s="77"/>
      <c r="D117" s="77"/>
      <c r="E117" s="107"/>
      <c r="F117" s="107"/>
      <c r="G117" s="73"/>
    </row>
    <row r="118" spans="2:7">
      <c r="B118" s="100" t="s">
        <v>312</v>
      </c>
      <c r="C118" s="87"/>
      <c r="D118" s="87"/>
      <c r="E118" s="111"/>
      <c r="F118" s="111"/>
      <c r="G118" s="88"/>
    </row>
    <row r="119" spans="2:7">
      <c r="B119" s="105" t="s">
        <v>313</v>
      </c>
      <c r="C119" s="77"/>
      <c r="D119" s="77"/>
      <c r="E119" s="107"/>
      <c r="F119" s="107"/>
      <c r="G119" s="73"/>
    </row>
    <row r="120" spans="2:7">
      <c r="B120" s="105" t="s">
        <v>314</v>
      </c>
      <c r="C120" s="77"/>
      <c r="D120" s="77"/>
      <c r="E120" s="107"/>
      <c r="F120" s="107"/>
      <c r="G120" s="73"/>
    </row>
    <row r="121" spans="2:7">
      <c r="B121" s="105" t="s">
        <v>315</v>
      </c>
      <c r="C121" s="77"/>
      <c r="D121" s="77"/>
      <c r="E121" s="107"/>
      <c r="F121" s="107"/>
      <c r="G121" s="73"/>
    </row>
    <row r="122" spans="2:7">
      <c r="B122" s="101" t="s">
        <v>316</v>
      </c>
      <c r="C122" s="89"/>
      <c r="D122" s="89"/>
      <c r="E122" s="112"/>
      <c r="F122" s="112"/>
      <c r="G122" s="90"/>
    </row>
    <row r="123" spans="2:7">
      <c r="B123" s="105" t="s">
        <v>317</v>
      </c>
      <c r="C123" s="77"/>
      <c r="D123" s="77"/>
      <c r="E123" s="107"/>
      <c r="F123" s="107"/>
      <c r="G123" s="73"/>
    </row>
    <row r="124" spans="2:7">
      <c r="B124" s="105" t="s">
        <v>318</v>
      </c>
      <c r="C124" s="77"/>
      <c r="D124" s="77"/>
      <c r="E124" s="107"/>
      <c r="F124" s="107"/>
      <c r="G124" s="73"/>
    </row>
    <row r="125" spans="2:7">
      <c r="B125" s="105" t="s">
        <v>319</v>
      </c>
      <c r="C125" s="77"/>
      <c r="D125" s="77"/>
      <c r="E125" s="107"/>
      <c r="F125" s="107"/>
      <c r="G125" s="73"/>
    </row>
    <row r="126" spans="2:7">
      <c r="B126" s="105" t="s">
        <v>320</v>
      </c>
      <c r="C126" s="77"/>
      <c r="D126" s="77"/>
      <c r="E126" s="107"/>
      <c r="F126" s="107"/>
      <c r="G126" s="73"/>
    </row>
    <row r="127" spans="2:7">
      <c r="B127" s="105" t="s">
        <v>321</v>
      </c>
      <c r="C127" s="77"/>
      <c r="D127" s="77"/>
      <c r="E127" s="107"/>
      <c r="F127" s="107"/>
      <c r="G127" s="73"/>
    </row>
    <row r="128" spans="2:7" ht="29.1">
      <c r="B128" s="105" t="s">
        <v>322</v>
      </c>
      <c r="C128" s="77"/>
      <c r="D128" s="77"/>
      <c r="E128" s="107"/>
      <c r="F128" s="107"/>
      <c r="G128" s="73"/>
    </row>
    <row r="129" spans="2:7">
      <c r="B129" s="103" t="s">
        <v>323</v>
      </c>
      <c r="C129" s="91"/>
      <c r="D129" s="91"/>
      <c r="E129" s="113"/>
      <c r="F129" s="113"/>
      <c r="G129" s="92"/>
    </row>
    <row r="130" spans="2:7" ht="29.1">
      <c r="B130" s="105" t="s">
        <v>324</v>
      </c>
      <c r="C130" s="77"/>
      <c r="D130" s="77"/>
      <c r="E130" s="107"/>
      <c r="F130" s="107"/>
      <c r="G130" s="73"/>
    </row>
    <row r="131" spans="2:7">
      <c r="B131" s="105" t="s">
        <v>325</v>
      </c>
      <c r="C131" s="77"/>
      <c r="D131" s="77"/>
      <c r="E131" s="107"/>
      <c r="F131" s="107"/>
      <c r="G131" s="73"/>
    </row>
    <row r="132" spans="2:7">
      <c r="B132" s="104" t="s">
        <v>326</v>
      </c>
      <c r="C132" s="83"/>
      <c r="D132" s="83"/>
      <c r="E132" s="109"/>
      <c r="F132" s="109"/>
      <c r="G132" s="84"/>
    </row>
    <row r="133" spans="2:7">
      <c r="B133" s="105" t="s">
        <v>327</v>
      </c>
      <c r="C133" s="77"/>
      <c r="D133" s="77"/>
      <c r="E133" s="107"/>
      <c r="F133" s="107"/>
      <c r="G133" s="73"/>
    </row>
    <row r="134" spans="2:7">
      <c r="B134" s="105" t="s">
        <v>328</v>
      </c>
      <c r="C134" s="77"/>
      <c r="D134" s="77"/>
      <c r="E134" s="107"/>
      <c r="F134" s="107"/>
      <c r="G134" s="73"/>
    </row>
    <row r="135" spans="2:7" ht="15" customHeight="1">
      <c r="B135" s="105" t="s">
        <v>329</v>
      </c>
      <c r="C135" s="77"/>
      <c r="D135" s="77"/>
      <c r="E135" s="107"/>
      <c r="F135" s="107"/>
      <c r="G135" s="73"/>
    </row>
    <row r="136" spans="2:7">
      <c r="B136" s="105" t="s">
        <v>330</v>
      </c>
      <c r="C136" s="77"/>
      <c r="D136" s="77"/>
      <c r="E136" s="107"/>
      <c r="F136" s="107"/>
      <c r="G136" s="73"/>
    </row>
    <row r="137" spans="2:7">
      <c r="B137" s="105" t="s">
        <v>331</v>
      </c>
      <c r="C137" s="77"/>
      <c r="D137" s="77"/>
      <c r="E137" s="107"/>
      <c r="F137" s="107"/>
      <c r="G137" s="73"/>
    </row>
    <row r="138" spans="2:7">
      <c r="B138" s="105" t="s">
        <v>332</v>
      </c>
      <c r="C138" s="77"/>
      <c r="D138" s="77"/>
      <c r="E138" s="107"/>
      <c r="F138" s="107"/>
      <c r="G138" s="73"/>
    </row>
    <row r="139" spans="2:7">
      <c r="B139" s="105" t="s">
        <v>333</v>
      </c>
      <c r="C139" s="77"/>
      <c r="D139" s="77"/>
      <c r="E139" s="107"/>
      <c r="F139" s="107"/>
      <c r="G139" s="73"/>
    </row>
    <row r="140" spans="2:7">
      <c r="B140" s="105" t="s">
        <v>334</v>
      </c>
      <c r="C140" s="77"/>
      <c r="D140" s="77"/>
      <c r="E140" s="107"/>
      <c r="F140" s="107"/>
      <c r="G140" s="73"/>
    </row>
    <row r="141" spans="2:7">
      <c r="B141" s="105" t="s">
        <v>335</v>
      </c>
      <c r="C141" s="77"/>
      <c r="D141" s="77"/>
      <c r="E141" s="107"/>
      <c r="F141" s="107"/>
      <c r="G141" s="73"/>
    </row>
    <row r="142" spans="2:7">
      <c r="B142" s="105" t="s">
        <v>336</v>
      </c>
      <c r="C142" s="77"/>
      <c r="D142" s="77"/>
      <c r="E142" s="107"/>
      <c r="F142" s="107"/>
      <c r="G142" s="73"/>
    </row>
    <row r="143" spans="2:7">
      <c r="B143" s="105" t="s">
        <v>337</v>
      </c>
      <c r="C143" s="77"/>
      <c r="D143" s="77"/>
      <c r="E143" s="107"/>
      <c r="F143" s="107"/>
      <c r="G143" s="73"/>
    </row>
    <row r="144" spans="2:7" ht="29.1">
      <c r="B144" s="105" t="s">
        <v>338</v>
      </c>
      <c r="C144" s="77"/>
      <c r="D144" s="77"/>
      <c r="E144" s="107"/>
      <c r="F144" s="107"/>
      <c r="G144" s="73"/>
    </row>
    <row r="145" spans="2:7" ht="29.1">
      <c r="B145" s="105" t="s">
        <v>339</v>
      </c>
      <c r="C145" s="77"/>
      <c r="D145" s="77"/>
      <c r="E145" s="107"/>
      <c r="F145" s="107"/>
      <c r="G145" s="73"/>
    </row>
    <row r="146" spans="2:7">
      <c r="B146" s="105" t="s">
        <v>340</v>
      </c>
      <c r="C146" s="77"/>
      <c r="D146" s="77"/>
      <c r="E146" s="107"/>
      <c r="F146" s="107"/>
      <c r="G146" s="73"/>
    </row>
    <row r="147" spans="2:7">
      <c r="B147" s="105" t="s">
        <v>341</v>
      </c>
      <c r="C147" s="77"/>
      <c r="D147" s="77"/>
      <c r="E147" s="107"/>
      <c r="F147" s="107"/>
      <c r="G147" s="73"/>
    </row>
    <row r="148" spans="2:7" ht="29.1">
      <c r="B148" s="105" t="s">
        <v>342</v>
      </c>
      <c r="C148" s="77"/>
      <c r="D148" s="77"/>
      <c r="E148" s="107"/>
      <c r="F148" s="107"/>
      <c r="G148" s="73"/>
    </row>
    <row r="149" spans="2:7">
      <c r="B149" s="105" t="s">
        <v>343</v>
      </c>
      <c r="C149" s="77"/>
      <c r="D149" s="77"/>
      <c r="E149" s="107"/>
      <c r="F149" s="107"/>
      <c r="G149" s="73"/>
    </row>
    <row r="150" spans="2:7">
      <c r="B150" s="105" t="s">
        <v>344</v>
      </c>
      <c r="C150" s="77"/>
      <c r="D150" s="77"/>
      <c r="E150" s="107"/>
      <c r="F150" s="107"/>
      <c r="G150" s="73"/>
    </row>
    <row r="151" spans="2:7">
      <c r="B151" s="105" t="s">
        <v>345</v>
      </c>
      <c r="C151" s="77"/>
      <c r="D151" s="77"/>
      <c r="E151" s="107"/>
      <c r="F151" s="107"/>
      <c r="G151" s="73"/>
    </row>
    <row r="152" spans="2:7">
      <c r="B152" s="105" t="s">
        <v>346</v>
      </c>
      <c r="C152" s="77"/>
      <c r="D152" s="77"/>
      <c r="E152" s="107"/>
      <c r="F152" s="107"/>
      <c r="G152" s="73"/>
    </row>
    <row r="153" spans="2:7">
      <c r="B153" s="105" t="s">
        <v>347</v>
      </c>
      <c r="C153" s="77"/>
      <c r="D153" s="77"/>
      <c r="E153" s="107"/>
      <c r="F153" s="107"/>
      <c r="G153" s="73"/>
    </row>
    <row r="154" spans="2:7">
      <c r="B154" s="105" t="s">
        <v>348</v>
      </c>
      <c r="C154" s="77"/>
      <c r="D154" s="77"/>
      <c r="E154" s="107"/>
      <c r="F154" s="107"/>
      <c r="G154" s="73"/>
    </row>
    <row r="155" spans="2:7">
      <c r="B155" s="105" t="s">
        <v>349</v>
      </c>
      <c r="C155" s="77"/>
      <c r="D155" s="77"/>
      <c r="E155" s="107"/>
      <c r="F155" s="107"/>
      <c r="G155" s="73"/>
    </row>
    <row r="156" spans="2:7">
      <c r="B156" s="105" t="s">
        <v>350</v>
      </c>
      <c r="C156" s="77"/>
      <c r="D156" s="77"/>
      <c r="E156" s="107"/>
      <c r="F156" s="107"/>
      <c r="G156" s="73"/>
    </row>
    <row r="157" spans="2:7">
      <c r="B157" s="105" t="s">
        <v>351</v>
      </c>
      <c r="C157" s="77"/>
      <c r="D157" s="77"/>
      <c r="E157" s="107"/>
      <c r="F157" s="107"/>
      <c r="G157" s="73"/>
    </row>
    <row r="158" spans="2:7">
      <c r="B158" s="105" t="s">
        <v>352</v>
      </c>
      <c r="C158" s="77"/>
      <c r="D158" s="77"/>
      <c r="E158" s="107"/>
      <c r="F158" s="107"/>
      <c r="G158" s="73"/>
    </row>
    <row r="159" spans="2:7">
      <c r="B159" s="105" t="s">
        <v>353</v>
      </c>
      <c r="C159" s="77"/>
      <c r="D159" s="77"/>
      <c r="E159" s="107"/>
      <c r="F159" s="107"/>
      <c r="G159" s="73"/>
    </row>
    <row r="160" spans="2:7" ht="29.1">
      <c r="B160" s="105" t="s">
        <v>354</v>
      </c>
      <c r="C160" s="116"/>
      <c r="D160" s="116"/>
      <c r="E160" s="117"/>
      <c r="F160" s="117"/>
      <c r="G160" s="73"/>
    </row>
    <row r="161" spans="2:7">
      <c r="B161" s="106" t="s">
        <v>355</v>
      </c>
      <c r="C161" s="77"/>
      <c r="D161" s="77"/>
      <c r="E161" s="107"/>
      <c r="F161" s="107"/>
      <c r="G161" s="73"/>
    </row>
    <row r="162" spans="2:7">
      <c r="B162" s="106" t="s">
        <v>356</v>
      </c>
      <c r="C162" s="77"/>
      <c r="D162" s="77"/>
      <c r="E162" s="107"/>
      <c r="F162" s="107"/>
      <c r="G162" s="73"/>
    </row>
    <row r="163" spans="2:7">
      <c r="B163" s="106" t="s">
        <v>357</v>
      </c>
      <c r="C163" s="77"/>
      <c r="D163" s="77"/>
      <c r="E163" s="107"/>
      <c r="F163" s="107"/>
      <c r="G163" s="73"/>
    </row>
    <row r="164" spans="2:7">
      <c r="B164" s="102" t="s">
        <v>358</v>
      </c>
      <c r="C164" s="85"/>
      <c r="D164" s="85"/>
      <c r="E164" s="110"/>
      <c r="F164" s="110"/>
      <c r="G164" s="86"/>
    </row>
    <row r="165" spans="2:7">
      <c r="B165" s="105" t="s">
        <v>359</v>
      </c>
      <c r="C165" s="77"/>
      <c r="D165" s="77"/>
      <c r="E165" s="107"/>
      <c r="F165" s="107"/>
      <c r="G165" s="73"/>
    </row>
    <row r="166" spans="2:7">
      <c r="B166" s="105" t="s">
        <v>360</v>
      </c>
      <c r="C166" s="77"/>
      <c r="D166" s="77"/>
      <c r="E166" s="107"/>
      <c r="F166" s="107"/>
      <c r="G166" s="73"/>
    </row>
    <row r="167" spans="2:7">
      <c r="B167" s="105" t="s">
        <v>361</v>
      </c>
      <c r="C167" s="77"/>
      <c r="D167" s="77"/>
      <c r="E167" s="107"/>
      <c r="F167" s="107"/>
      <c r="G167" s="73"/>
    </row>
    <row r="168" spans="2:7">
      <c r="B168" s="105" t="s">
        <v>362</v>
      </c>
      <c r="C168" s="77"/>
      <c r="D168" s="77"/>
      <c r="E168" s="107"/>
      <c r="F168" s="107"/>
      <c r="G168" s="73"/>
    </row>
    <row r="169" spans="2:7">
      <c r="B169" s="105" t="s">
        <v>363</v>
      </c>
      <c r="C169" s="77"/>
      <c r="D169" s="77"/>
      <c r="E169" s="107"/>
      <c r="F169" s="107"/>
      <c r="G169" s="73"/>
    </row>
    <row r="170" spans="2:7">
      <c r="B170" s="105" t="s">
        <v>364</v>
      </c>
      <c r="C170" s="77"/>
      <c r="D170" s="77"/>
      <c r="E170" s="107"/>
      <c r="F170" s="107"/>
      <c r="G170" s="73"/>
    </row>
    <row r="171" spans="2:7">
      <c r="B171" s="105" t="s">
        <v>365</v>
      </c>
      <c r="C171" s="77"/>
      <c r="D171" s="77"/>
      <c r="E171" s="107"/>
      <c r="F171" s="107"/>
      <c r="G171" s="73"/>
    </row>
    <row r="172" spans="2:7">
      <c r="B172" s="105" t="s">
        <v>366</v>
      </c>
      <c r="C172" s="77"/>
      <c r="D172" s="77"/>
      <c r="E172" s="107"/>
      <c r="F172" s="107"/>
      <c r="G172" s="73"/>
    </row>
    <row r="173" spans="2:7">
      <c r="B173" s="105" t="s">
        <v>367</v>
      </c>
      <c r="C173" s="77"/>
      <c r="D173" s="77"/>
      <c r="E173" s="107"/>
      <c r="F173" s="107"/>
      <c r="G173" s="73"/>
    </row>
    <row r="174" spans="2:7">
      <c r="B174" s="105" t="s">
        <v>368</v>
      </c>
      <c r="C174" s="77"/>
      <c r="D174" s="77"/>
      <c r="E174" s="107"/>
      <c r="F174" s="107"/>
      <c r="G174" s="73"/>
    </row>
    <row r="175" spans="2:7">
      <c r="B175" s="105" t="s">
        <v>369</v>
      </c>
      <c r="C175" s="77"/>
      <c r="D175" s="77"/>
      <c r="E175" s="107"/>
      <c r="F175" s="107"/>
      <c r="G175" s="73"/>
    </row>
    <row r="176" spans="2:7">
      <c r="B176" s="105" t="s">
        <v>370</v>
      </c>
      <c r="C176" s="77"/>
      <c r="D176" s="77"/>
      <c r="E176" s="107"/>
      <c r="F176" s="107"/>
      <c r="G176" s="73"/>
    </row>
    <row r="177" spans="2:7">
      <c r="B177" s="105" t="s">
        <v>371</v>
      </c>
      <c r="C177" s="77"/>
      <c r="D177" s="77"/>
      <c r="E177" s="107"/>
      <c r="F177" s="107"/>
      <c r="G177" s="73"/>
    </row>
    <row r="178" spans="2:7">
      <c r="B178" s="100" t="s">
        <v>372</v>
      </c>
      <c r="C178" s="87"/>
      <c r="D178" s="87"/>
      <c r="E178" s="111"/>
      <c r="F178" s="111"/>
      <c r="G178" s="88"/>
    </row>
    <row r="179" spans="2:7">
      <c r="B179" s="105" t="s">
        <v>373</v>
      </c>
      <c r="C179" s="77"/>
      <c r="D179" s="77"/>
      <c r="E179" s="107"/>
      <c r="F179" s="107"/>
      <c r="G179" s="73"/>
    </row>
    <row r="180" spans="2:7">
      <c r="B180" s="105" t="s">
        <v>374</v>
      </c>
      <c r="C180" s="77"/>
      <c r="D180" s="77"/>
      <c r="E180" s="107"/>
      <c r="F180" s="107"/>
      <c r="G180" s="73"/>
    </row>
    <row r="181" spans="2:7">
      <c r="B181" s="105" t="s">
        <v>375</v>
      </c>
      <c r="C181" s="77"/>
      <c r="D181" s="77"/>
      <c r="E181" s="107"/>
      <c r="F181" s="107"/>
      <c r="G181" s="73"/>
    </row>
    <row r="182" spans="2:7">
      <c r="B182" s="105" t="s">
        <v>376</v>
      </c>
      <c r="C182" s="77"/>
      <c r="D182" s="77"/>
      <c r="E182" s="107"/>
      <c r="F182" s="107"/>
      <c r="G182" s="73"/>
    </row>
    <row r="183" spans="2:7">
      <c r="B183" s="101" t="s">
        <v>377</v>
      </c>
      <c r="C183" s="89"/>
      <c r="D183" s="89"/>
      <c r="E183" s="112"/>
      <c r="F183" s="112"/>
      <c r="G183" s="90"/>
    </row>
    <row r="184" spans="2:7" ht="15" thickBot="1">
      <c r="B184" s="99" t="s">
        <v>377</v>
      </c>
      <c r="C184" s="78"/>
      <c r="D184" s="78"/>
      <c r="E184" s="115"/>
      <c r="F184" s="115"/>
      <c r="G184" s="74"/>
    </row>
  </sheetData>
  <sheetProtection formatCells="0" formatRows="0"/>
  <mergeCells count="5">
    <mergeCell ref="B2:G2"/>
    <mergeCell ref="C3:G3"/>
    <mergeCell ref="B4:B5"/>
    <mergeCell ref="C4:D4"/>
    <mergeCell ref="E4:F4"/>
  </mergeCells>
  <dataValidations count="3">
    <dataValidation operator="greaterThanOrEqual" allowBlank="1" showErrorMessage="1" errorTitle="Invalid Entry" error="Please enter numeric values only and type any text in the comments column." sqref="C185:E1048576 E1:E5 D5 D1:D3 C1:C5" xr:uid="{00000000-0002-0000-0F00-000000000000}"/>
    <dataValidation type="list" allowBlank="1" showInputMessage="1" showErrorMessage="1" sqref="C184:D184 C179:D182 C165:D177 C133:D163 C130:D131 C123:D128 C119:D121 C110:D117 C97:D108 C90:D95 C69:D88 C55:D67 C49:D53 C35:D47 C7:D23 C25:D33" xr:uid="{00000000-0002-0000-0F00-000001000000}">
      <formula1>"Lead, Assist"</formula1>
    </dataValidation>
    <dataValidation type="decimal" allowBlank="1" showInputMessage="1" showErrorMessage="1" sqref="E7:F184" xr:uid="{00000000-0002-0000-0F00-000002000000}">
      <formula1>0</formula1>
      <formula2>1</formula2>
    </dataValidation>
  </dataValidations>
  <printOptions horizontalCentered="1"/>
  <pageMargins left="0.25" right="0.25" top="0.75" bottom="0.25" header="0.3" footer="0.3"/>
  <pageSetup scale="99" fitToHeight="0" orientation="landscape" r:id="rId1"/>
  <headerFooter scaleWithDoc="0">
    <oddHeader>&amp;C&amp;"-,Bold"Client Name - Project Name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831" id="{3B2087C2-8D8D-439E-96D2-AAABC8F502D9}">
            <xm:f>'Vendor Checklist'!$D$41='Vendor Checklist'!$AA$1</xm:f>
            <x14:dxf>
              <font>
                <b/>
                <i val="0"/>
                <color theme="0"/>
              </font>
              <fill>
                <patternFill>
                  <bgColor theme="1"/>
                </patternFill>
              </fill>
            </x14:dxf>
          </x14:cfRule>
          <xm:sqref>C110:F117 C7:F23 C25:F33 C184:F184 C179:F182 C165:F177 C133:F163 C130:F131 C123:F128 C119:F121 C97:F108 C90:F95 C69:F88 C55:F67 C49:F53 C35:F47</xm:sqref>
        </x14:conditionalFormatting>
        <x14:conditionalFormatting xmlns:xm="http://schemas.microsoft.com/office/excel/2006/main">
          <x14:cfRule type="expression" priority="847" id="{D4815E24-E903-4657-9140-4151AD01805F}">
            <xm:f>'Vendor Checklist'!$D$41='Vendor Checklist'!$AA$1</xm:f>
            <x14:dxf>
              <fill>
                <patternFill>
                  <bgColor rgb="FFFFFF00"/>
                </patternFill>
              </fill>
            </x14:dxf>
          </x14:cfRule>
          <xm:sqref>G110:G117 G7:G23 G25:G33 G184 G179:G182 G165:G177 G133:G163 G130:G131 G123:G128 G119:G121 G97:G108 G90:G95 G69:G88 G55:G67 G49:G53 G35:G47</xm:sqref>
        </x14:conditionalFormatting>
        <x14:conditionalFormatting xmlns:xm="http://schemas.microsoft.com/office/excel/2006/main">
          <x14:cfRule type="expression" priority="863" id="{6B0FEC9C-B461-4105-AA93-A69C0CFDEE30}">
            <xm:f>'Vendor Checklist'!$D$41='Vendor Checklist'!$AA$1</xm:f>
            <x14:dxf>
              <font>
                <color theme="0"/>
              </font>
            </x14:dxf>
          </x14:cfRule>
          <xm:sqref>C3:F3 C4 E4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539B"/>
    <pageSetUpPr fitToPage="1"/>
  </sheetPr>
  <dimension ref="A1:F37"/>
  <sheetViews>
    <sheetView showGridLines="0" zoomScale="115" zoomScaleNormal="115" workbookViewId="0">
      <pane ySplit="4" topLeftCell="A5" activePane="bottomLeft" state="frozen"/>
      <selection pane="bottomLeft" activeCell="E6" sqref="E6"/>
      <selection activeCell="B36" sqref="B36:I36"/>
    </sheetView>
  </sheetViews>
  <sheetFormatPr defaultColWidth="0" defaultRowHeight="14.45" zeroHeight="1"/>
  <cols>
    <col min="1" max="1" width="3.5703125" style="142" customWidth="1"/>
    <col min="2" max="2" width="65.140625" style="1" customWidth="1"/>
    <col min="3" max="4" width="13.5703125" style="1" customWidth="1"/>
    <col min="5" max="5" width="65.5703125" style="1" customWidth="1"/>
    <col min="6" max="6" width="3.5703125" style="142" customWidth="1"/>
    <col min="7" max="16384" width="9.140625" style="1" hidden="1"/>
  </cols>
  <sheetData>
    <row r="1" spans="1:6" s="144" customFormat="1" ht="15" thickBot="1">
      <c r="A1" s="143"/>
      <c r="F1" s="145"/>
    </row>
    <row r="2" spans="1:6" ht="20.100000000000001" customHeight="1">
      <c r="B2" s="280" t="str">
        <f>'Vendor Checklist'!D6</f>
        <v>Vendor Name</v>
      </c>
      <c r="C2" s="281"/>
      <c r="D2" s="281"/>
      <c r="E2" s="282"/>
    </row>
    <row r="3" spans="1:6" ht="30" customHeight="1">
      <c r="B3" s="43" t="s">
        <v>28</v>
      </c>
      <c r="C3" s="283" t="str">
        <f>"No data entry is required in the " &amp; B3 &amp;".  Comments are optional for each Cost Category."</f>
        <v>No data entry is required in the Proposal Summary.  Comments are optional for each Cost Category.</v>
      </c>
      <c r="D3" s="284"/>
      <c r="E3" s="285"/>
    </row>
    <row r="4" spans="1:6" ht="29.1">
      <c r="B4" s="5" t="s">
        <v>29</v>
      </c>
      <c r="C4" s="6" t="s">
        <v>30</v>
      </c>
      <c r="D4" s="6" t="s">
        <v>31</v>
      </c>
      <c r="E4" s="10" t="s">
        <v>32</v>
      </c>
    </row>
    <row r="5" spans="1:6" ht="15" customHeight="1">
      <c r="B5" s="129" t="s">
        <v>33</v>
      </c>
      <c r="C5" s="93"/>
      <c r="D5" s="93"/>
      <c r="E5" s="130"/>
    </row>
    <row r="6" spans="1:6" ht="15" customHeight="1">
      <c r="B6" s="44" t="str">
        <f>'Application Software'!$B$3</f>
        <v>Software</v>
      </c>
      <c r="C6" s="45">
        <f>'Application Software'!C36</f>
        <v>0</v>
      </c>
      <c r="D6" s="45">
        <f>'Application Software'!D36</f>
        <v>0</v>
      </c>
      <c r="E6" s="191"/>
    </row>
    <row r="7" spans="1:6">
      <c r="B7" s="44" t="str">
        <f>'Ancillary Hardware'!B3:G3</f>
        <v>Ancillary Hardware</v>
      </c>
      <c r="C7" s="45">
        <f>'Ancillary Hardware'!E13</f>
        <v>0</v>
      </c>
      <c r="D7" s="45">
        <f>'Ancillary Hardware'!F13</f>
        <v>0</v>
      </c>
      <c r="E7" s="191"/>
    </row>
    <row r="8" spans="1:6">
      <c r="B8" s="44" t="str">
        <f>'Implementation Services'!$B$3</f>
        <v>Implementation Services</v>
      </c>
      <c r="C8" s="45">
        <f>'Implementation Services'!$E$36</f>
        <v>0</v>
      </c>
      <c r="D8" s="45" t="s">
        <v>34</v>
      </c>
      <c r="E8" s="191"/>
    </row>
    <row r="9" spans="1:6">
      <c r="B9" s="44" t="s">
        <v>35</v>
      </c>
      <c r="C9" s="45">
        <f ca="1">Training!$F$36</f>
        <v>0</v>
      </c>
      <c r="D9" s="45">
        <f ca="1">Training!$G$36</f>
        <v>0</v>
      </c>
      <c r="E9" s="191"/>
    </row>
    <row r="10" spans="1:6">
      <c r="B10" s="44" t="str">
        <f>'Data Conversion Services'!$B$3</f>
        <v>Data Conversion Services</v>
      </c>
      <c r="C10" s="45">
        <f>'Data Conversion Services'!H31</f>
        <v>0</v>
      </c>
      <c r="D10" s="45" t="s">
        <v>34</v>
      </c>
      <c r="E10" s="191"/>
    </row>
    <row r="11" spans="1:6">
      <c r="B11" s="44" t="str">
        <f>Interfaces!$B$3</f>
        <v>Interfaces</v>
      </c>
      <c r="C11" s="45">
        <f ca="1">Interfaces!$I$21</f>
        <v>0</v>
      </c>
      <c r="D11" s="45">
        <f ca="1">Interfaces!$J$21</f>
        <v>0</v>
      </c>
      <c r="E11" s="191"/>
    </row>
    <row r="12" spans="1:6">
      <c r="B12" s="44" t="str">
        <f>Modifications!$B$3</f>
        <v>Modifications</v>
      </c>
      <c r="C12" s="45">
        <f>Modifications!$G$26</f>
        <v>0</v>
      </c>
      <c r="D12" s="45">
        <f>Modifications!$H$26</f>
        <v>0</v>
      </c>
      <c r="E12" s="191"/>
    </row>
    <row r="13" spans="1:6">
      <c r="B13" s="44" t="str">
        <f>'Other Implementation Services'!B3:G3</f>
        <v>Other Implementation Services</v>
      </c>
      <c r="C13" s="45">
        <f ca="1">'Other Implementation Services'!E21</f>
        <v>0</v>
      </c>
      <c r="D13" s="45">
        <f ca="1">'Other Implementation Services'!F21</f>
        <v>0</v>
      </c>
      <c r="E13" s="191"/>
    </row>
    <row r="14" spans="1:6">
      <c r="B14" s="44" t="str">
        <f>'Vendor Checklist'!$B$27</f>
        <v>Travel &amp; Lodging Costs</v>
      </c>
      <c r="C14" s="45">
        <f>'Vendor Checklist'!D27</f>
        <v>0</v>
      </c>
      <c r="D14" s="45" t="s">
        <v>34</v>
      </c>
      <c r="E14" s="191"/>
    </row>
    <row r="15" spans="1:6">
      <c r="B15" s="44" t="s">
        <v>36</v>
      </c>
      <c r="C15" s="45">
        <f>'Vendor Checklist'!D28</f>
        <v>0</v>
      </c>
      <c r="D15" s="45">
        <f>'Vendor Checklist'!D29</f>
        <v>0</v>
      </c>
      <c r="E15" s="191"/>
    </row>
    <row r="16" spans="1:6">
      <c r="B16" s="46" t="s">
        <v>37</v>
      </c>
      <c r="C16" s="47">
        <f>-'Vendor Checklist'!D30</f>
        <v>0</v>
      </c>
      <c r="D16" s="47">
        <f>-'Vendor Checklist'!D31</f>
        <v>0</v>
      </c>
      <c r="E16" s="191"/>
    </row>
    <row r="17" spans="1:6">
      <c r="B17" s="129" t="str">
        <f>"Subtotal - " &amp; LEFT(B5,13)&amp;" Components"</f>
        <v>Subtotal - Core Scope -  Components</v>
      </c>
      <c r="C17" s="138">
        <f ca="1">SUM(OFFSET(C5,1,0):OFFSET(C17,-1,0))</f>
        <v>0</v>
      </c>
      <c r="D17" s="138">
        <f ca="1">SUM(OFFSET(D5,1,0):OFFSET(D17,-1,0))</f>
        <v>0</v>
      </c>
      <c r="E17" s="139"/>
    </row>
    <row r="18" spans="1:6">
      <c r="B18" s="124" t="s">
        <v>38</v>
      </c>
      <c r="C18" s="125"/>
      <c r="D18" s="125"/>
      <c r="E18" s="126"/>
    </row>
    <row r="19" spans="1:6">
      <c r="B19" s="44" t="str">
        <f t="shared" ref="B19:B28" si="0">B6</f>
        <v>Software</v>
      </c>
      <c r="C19" s="45">
        <f>'Application Software'!C53</f>
        <v>0</v>
      </c>
      <c r="D19" s="45">
        <f>'Application Software'!D53</f>
        <v>0</v>
      </c>
      <c r="E19" s="191"/>
    </row>
    <row r="20" spans="1:6">
      <c r="B20" s="44" t="str">
        <f t="shared" si="0"/>
        <v>Ancillary Hardware</v>
      </c>
      <c r="C20" s="45">
        <f>'Ancillary Hardware'!E22</f>
        <v>0</v>
      </c>
      <c r="D20" s="45">
        <f>'Ancillary Hardware'!F22</f>
        <v>0</v>
      </c>
      <c r="E20" s="191"/>
    </row>
    <row r="21" spans="1:6">
      <c r="B21" s="44" t="str">
        <f t="shared" si="0"/>
        <v>Implementation Services</v>
      </c>
      <c r="C21" s="45">
        <f>'Implementation Services'!E53</f>
        <v>0</v>
      </c>
      <c r="D21" s="45" t="s">
        <v>34</v>
      </c>
      <c r="E21" s="191"/>
    </row>
    <row r="22" spans="1:6">
      <c r="B22" s="44" t="str">
        <f t="shared" si="0"/>
        <v>Training Services</v>
      </c>
      <c r="C22" s="45">
        <f ca="1">Training!F53</f>
        <v>0</v>
      </c>
      <c r="D22" s="45">
        <f ca="1">Training!G53</f>
        <v>0</v>
      </c>
      <c r="E22" s="191"/>
    </row>
    <row r="23" spans="1:6">
      <c r="B23" s="44" t="str">
        <f t="shared" si="0"/>
        <v>Data Conversion Services</v>
      </c>
      <c r="C23" s="45">
        <f>'Data Conversion Services'!H43</f>
        <v>0</v>
      </c>
      <c r="D23" s="45" t="s">
        <v>34</v>
      </c>
      <c r="E23" s="191"/>
    </row>
    <row r="24" spans="1:6">
      <c r="B24" s="44" t="str">
        <f t="shared" si="0"/>
        <v>Interfaces</v>
      </c>
      <c r="C24" s="45">
        <f ca="1">Interfaces!I38</f>
        <v>0</v>
      </c>
      <c r="D24" s="45">
        <f ca="1">Interfaces!J38</f>
        <v>0</v>
      </c>
      <c r="E24" s="191"/>
    </row>
    <row r="25" spans="1:6">
      <c r="B25" s="44" t="str">
        <f t="shared" si="0"/>
        <v>Modifications</v>
      </c>
      <c r="C25" s="45">
        <f>Modifications!G48</f>
        <v>0</v>
      </c>
      <c r="D25" s="45">
        <f>Modifications!H48</f>
        <v>0</v>
      </c>
      <c r="E25" s="191"/>
    </row>
    <row r="26" spans="1:6">
      <c r="B26" s="44" t="str">
        <f t="shared" si="0"/>
        <v>Other Implementation Services</v>
      </c>
      <c r="C26" s="45">
        <f ca="1">'Other Implementation Services'!E38</f>
        <v>0</v>
      </c>
      <c r="D26" s="45">
        <f ca="1">'Other Implementation Services'!F38</f>
        <v>0</v>
      </c>
      <c r="E26" s="191"/>
    </row>
    <row r="27" spans="1:6">
      <c r="B27" s="44" t="str">
        <f t="shared" si="0"/>
        <v>Travel &amp; Lodging Costs</v>
      </c>
      <c r="C27" s="45">
        <f>'Vendor Checklist'!D33</f>
        <v>0</v>
      </c>
      <c r="D27" s="45" t="s">
        <v>34</v>
      </c>
      <c r="E27" s="191"/>
    </row>
    <row r="28" spans="1:6">
      <c r="B28" s="44" t="str">
        <f t="shared" si="0"/>
        <v>State and City Sales Tax (FOB)</v>
      </c>
      <c r="C28" s="45">
        <f>'Vendor Checklist'!D34</f>
        <v>0</v>
      </c>
      <c r="D28" s="45">
        <f>'Vendor Checklist'!D35</f>
        <v>0</v>
      </c>
      <c r="E28" s="191"/>
    </row>
    <row r="29" spans="1:6">
      <c r="B29" s="46" t="s">
        <v>37</v>
      </c>
      <c r="C29" s="47">
        <f>-'Vendor Checklist'!D36</f>
        <v>0</v>
      </c>
      <c r="D29" s="47">
        <f>-'Vendor Checklist'!D37</f>
        <v>0</v>
      </c>
      <c r="E29" s="191"/>
    </row>
    <row r="30" spans="1:6">
      <c r="B30" s="124" t="str">
        <f>"Subtotal - " &amp; LEFT(B18,14)&amp;" Components"</f>
        <v>Subtotal - Expanded Scope Components</v>
      </c>
      <c r="C30" s="136">
        <f ca="1">SUM(OFFSET(C18,1,0):OFFSET(C30,-1,0))</f>
        <v>0</v>
      </c>
      <c r="D30" s="136">
        <f ca="1">SUM(OFFSET(D18,1,0):OFFSET(D30,-1,0))</f>
        <v>0</v>
      </c>
      <c r="E30" s="137"/>
    </row>
    <row r="31" spans="1:6" ht="15" thickBot="1">
      <c r="B31" s="3" t="s">
        <v>39</v>
      </c>
      <c r="C31" s="20">
        <f ca="1">C17+C30</f>
        <v>0</v>
      </c>
      <c r="D31" s="20">
        <f ca="1">D17+D30</f>
        <v>0</v>
      </c>
      <c r="E31" s="8"/>
    </row>
    <row r="32" spans="1:6" s="188" customFormat="1" ht="15" thickBot="1">
      <c r="A32" s="132"/>
      <c r="B32" s="185"/>
      <c r="C32" s="186"/>
      <c r="D32" s="186"/>
      <c r="E32" s="187"/>
      <c r="F32" s="132"/>
    </row>
    <row r="33" spans="1:6" ht="29.1">
      <c r="B33" s="247" t="s">
        <v>40</v>
      </c>
      <c r="C33" s="248" t="s">
        <v>30</v>
      </c>
      <c r="D33" s="248" t="s">
        <v>31</v>
      </c>
      <c r="E33" s="249" t="s">
        <v>32</v>
      </c>
    </row>
    <row r="34" spans="1:6">
      <c r="B34" s="129" t="str">
        <f>B5</f>
        <v>Core Scope - Financial Management, HR, and Utility Billing</v>
      </c>
      <c r="C34" s="45">
        <f ca="1">Optional!F21</f>
        <v>0</v>
      </c>
      <c r="D34" s="45">
        <f ca="1">Optional!G21</f>
        <v>0</v>
      </c>
      <c r="E34" s="191"/>
    </row>
    <row r="35" spans="1:6">
      <c r="B35" s="124" t="str">
        <f>B18</f>
        <v>Expanded Scope</v>
      </c>
      <c r="C35" s="45">
        <f ca="1">Optional!F38</f>
        <v>0</v>
      </c>
      <c r="D35" s="45">
        <f ca="1">Optional!G38</f>
        <v>0</v>
      </c>
      <c r="E35" s="191"/>
    </row>
    <row r="36" spans="1:6" ht="15" thickBot="1">
      <c r="B36" s="3" t="s">
        <v>39</v>
      </c>
      <c r="C36" s="20">
        <f ca="1">SUM(C34:C35)</f>
        <v>0</v>
      </c>
      <c r="D36" s="20">
        <f ca="1">SUM(D34:D35)</f>
        <v>0</v>
      </c>
      <c r="E36" s="8"/>
    </row>
    <row r="37" spans="1:6" s="144" customFormat="1">
      <c r="A37" s="146"/>
      <c r="F37" s="147"/>
    </row>
  </sheetData>
  <sheetProtection algorithmName="SHA-512" hashValue="Y0XJnkLIE2AdU2ghUQM9nvUE/xah9BiDIYs0LVmjZnhvux45hHI3BUX5xFSrfTBCwdlhRx0tQZmztVeognw3Ow==" saltValue="iocZB1wpwtar9ysEsgX65Q==" spinCount="100000" sheet="1" formatCells="0" formatRows="0"/>
  <mergeCells count="2">
    <mergeCell ref="B2:E2"/>
    <mergeCell ref="C3:E3"/>
  </mergeCells>
  <printOptions horizontalCentered="1"/>
  <pageMargins left="0.25" right="0.25" top="0.75" bottom="0.25" header="0.3" footer="0.3"/>
  <pageSetup scale="84" fitToHeight="0" orientation="landscape" r:id="rId1"/>
  <headerFooter scaleWithDoc="0">
    <oddHeader>&amp;C&amp;"-,Bold"City of Panama City Beach, FL - ERP RFP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792" id="{4DDDB22B-ECB1-484A-9A2C-041E3D311085}">
            <xm:f>'Vendor Checklist'!$D$41='Vendor Checklist'!$AA$1</xm:f>
            <x14:dxf>
              <font>
                <color theme="0"/>
              </font>
            </x14:dxf>
          </x14:cfRule>
          <xm:sqref>C3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878AF-323F-46EB-A67F-D8F1B0E12C2B}">
  <sheetPr codeName="Sheet3">
    <tabColor theme="3"/>
    <pageSetUpPr fitToPage="1"/>
  </sheetPr>
  <dimension ref="A1:K47"/>
  <sheetViews>
    <sheetView showGridLines="0" zoomScale="85" zoomScaleNormal="85" workbookViewId="0">
      <pane ySplit="4" topLeftCell="A17" activePane="bottomLeft" state="frozen"/>
      <selection pane="bottomLeft" activeCell="C29" sqref="C29"/>
      <selection activeCell="B25" sqref="B25"/>
    </sheetView>
  </sheetViews>
  <sheetFormatPr defaultColWidth="0" defaultRowHeight="14.45" zeroHeight="1"/>
  <cols>
    <col min="1" max="1" width="3.5703125" style="149" customWidth="1"/>
    <col min="2" max="2" width="54.42578125" customWidth="1"/>
    <col min="3" max="3" width="19.42578125" customWidth="1"/>
    <col min="4" max="4" width="66.5703125" customWidth="1"/>
    <col min="5" max="5" width="3.5703125" style="149" customWidth="1"/>
    <col min="6" max="11" width="0" hidden="1" customWidth="1"/>
    <col min="12" max="16384" width="9.140625" hidden="1"/>
  </cols>
  <sheetData>
    <row r="1" spans="1:5" s="148" customFormat="1" ht="15" thickBot="1">
      <c r="A1" s="152"/>
      <c r="E1" s="153"/>
    </row>
    <row r="2" spans="1:5" s="1" customFormat="1" ht="20.100000000000001" customHeight="1">
      <c r="A2" s="142"/>
      <c r="B2" s="286" t="str">
        <f>'Vendor Checklist'!D6</f>
        <v>Vendor Name</v>
      </c>
      <c r="C2" s="287"/>
      <c r="D2" s="288"/>
      <c r="E2" s="142"/>
    </row>
    <row r="3" spans="1:5" s="1" customFormat="1" ht="46.5" customHeight="1">
      <c r="A3" s="142"/>
      <c r="B3" s="70" t="s">
        <v>41</v>
      </c>
      <c r="C3" s="289" t="str">
        <f>'Vendor Checklist'!C13</f>
        <v>Please complete the black cells with whether the module is proposed, optional, or not bid. Cells default to no bid--update as applicable.</v>
      </c>
      <c r="D3" s="290"/>
      <c r="E3" s="142"/>
    </row>
    <row r="4" spans="1:5" s="1" customFormat="1">
      <c r="A4" s="142"/>
      <c r="B4" s="71"/>
      <c r="C4" s="69" t="s">
        <v>42</v>
      </c>
      <c r="D4" s="72" t="str">
        <f>'Proposal Summary'!E4</f>
        <v>Comments</v>
      </c>
      <c r="E4" s="142"/>
    </row>
    <row r="5" spans="1:5" s="1" customFormat="1" ht="15" customHeight="1">
      <c r="A5" s="142"/>
      <c r="B5" s="291" t="str">
        <f>'Proposal Summary'!B5</f>
        <v>Core Scope - Financial Management, HR, and Utility Billing</v>
      </c>
      <c r="C5" s="292"/>
      <c r="D5" s="293"/>
      <c r="E5" s="142"/>
    </row>
    <row r="6" spans="1:5">
      <c r="B6" s="223" t="s">
        <v>43</v>
      </c>
      <c r="C6" s="77" t="s">
        <v>44</v>
      </c>
      <c r="D6" s="192"/>
    </row>
    <row r="7" spans="1:5">
      <c r="B7" s="223" t="s">
        <v>45</v>
      </c>
      <c r="C7" s="77" t="s">
        <v>44</v>
      </c>
      <c r="D7" s="192"/>
    </row>
    <row r="8" spans="1:5">
      <c r="B8" s="223" t="s">
        <v>46</v>
      </c>
      <c r="C8" s="77" t="s">
        <v>44</v>
      </c>
      <c r="D8" s="192"/>
    </row>
    <row r="9" spans="1:5">
      <c r="B9" s="223" t="s">
        <v>47</v>
      </c>
      <c r="C9" s="77" t="s">
        <v>44</v>
      </c>
      <c r="D9" s="192"/>
    </row>
    <row r="10" spans="1:5">
      <c r="B10" s="223" t="s">
        <v>48</v>
      </c>
      <c r="C10" s="77" t="s">
        <v>44</v>
      </c>
      <c r="D10" s="192"/>
    </row>
    <row r="11" spans="1:5">
      <c r="B11" s="223" t="s">
        <v>49</v>
      </c>
      <c r="C11" s="77" t="s">
        <v>44</v>
      </c>
      <c r="D11" s="192"/>
    </row>
    <row r="12" spans="1:5">
      <c r="B12" s="223" t="s">
        <v>50</v>
      </c>
      <c r="C12" s="77" t="s">
        <v>44</v>
      </c>
      <c r="D12" s="192"/>
    </row>
    <row r="13" spans="1:5">
      <c r="B13" s="223" t="s">
        <v>51</v>
      </c>
      <c r="C13" s="77" t="s">
        <v>44</v>
      </c>
      <c r="D13" s="192"/>
    </row>
    <row r="14" spans="1:5">
      <c r="B14" s="223" t="s">
        <v>52</v>
      </c>
      <c r="C14" s="77" t="s">
        <v>44</v>
      </c>
      <c r="D14" s="192"/>
    </row>
    <row r="15" spans="1:5">
      <c r="B15" s="223" t="s">
        <v>53</v>
      </c>
      <c r="C15" s="77" t="s">
        <v>44</v>
      </c>
      <c r="D15" s="192"/>
    </row>
    <row r="16" spans="1:5">
      <c r="B16" s="223" t="s">
        <v>54</v>
      </c>
      <c r="C16" s="77" t="s">
        <v>44</v>
      </c>
      <c r="D16" s="192"/>
    </row>
    <row r="17" spans="2:4">
      <c r="B17" s="223" t="s">
        <v>55</v>
      </c>
      <c r="C17" s="77" t="s">
        <v>44</v>
      </c>
      <c r="D17" s="192"/>
    </row>
    <row r="18" spans="2:4">
      <c r="B18" s="223" t="s">
        <v>56</v>
      </c>
      <c r="C18" s="77" t="s">
        <v>44</v>
      </c>
      <c r="D18" s="192"/>
    </row>
    <row r="19" spans="2:4">
      <c r="B19" s="223" t="s">
        <v>57</v>
      </c>
      <c r="C19" s="77" t="s">
        <v>44</v>
      </c>
      <c r="D19" s="192"/>
    </row>
    <row r="20" spans="2:4">
      <c r="B20" s="223" t="s">
        <v>58</v>
      </c>
      <c r="C20" s="77" t="s">
        <v>44</v>
      </c>
      <c r="D20" s="192"/>
    </row>
    <row r="21" spans="2:4">
      <c r="B21" s="223" t="s">
        <v>59</v>
      </c>
      <c r="C21" s="77" t="s">
        <v>44</v>
      </c>
      <c r="D21" s="192"/>
    </row>
    <row r="22" spans="2:4">
      <c r="B22" s="223" t="s">
        <v>60</v>
      </c>
      <c r="C22" s="77" t="s">
        <v>44</v>
      </c>
      <c r="D22" s="192"/>
    </row>
    <row r="23" spans="2:4">
      <c r="B23" s="223" t="s">
        <v>61</v>
      </c>
      <c r="C23" s="77" t="s">
        <v>44</v>
      </c>
      <c r="D23" s="192"/>
    </row>
    <row r="24" spans="2:4">
      <c r="B24" s="223" t="s">
        <v>62</v>
      </c>
      <c r="C24" s="77" t="s">
        <v>44</v>
      </c>
      <c r="D24" s="192"/>
    </row>
    <row r="25" spans="2:4">
      <c r="B25" s="223" t="s">
        <v>63</v>
      </c>
      <c r="C25" s="77" t="s">
        <v>44</v>
      </c>
      <c r="D25" s="192"/>
    </row>
    <row r="26" spans="2:4">
      <c r="B26" s="223" t="s">
        <v>64</v>
      </c>
      <c r="C26" s="77" t="s">
        <v>44</v>
      </c>
      <c r="D26" s="192"/>
    </row>
    <row r="27" spans="2:4">
      <c r="B27" s="223" t="s">
        <v>65</v>
      </c>
      <c r="C27" s="77" t="s">
        <v>44</v>
      </c>
      <c r="D27" s="192"/>
    </row>
    <row r="28" spans="2:4">
      <c r="B28" s="223" t="s">
        <v>66</v>
      </c>
      <c r="C28" s="77" t="s">
        <v>44</v>
      </c>
      <c r="D28" s="192"/>
    </row>
    <row r="29" spans="2:4">
      <c r="B29" s="223" t="s">
        <v>67</v>
      </c>
      <c r="C29" s="77" t="s">
        <v>44</v>
      </c>
      <c r="D29" s="192"/>
    </row>
    <row r="30" spans="2:4" ht="15" customHeight="1">
      <c r="B30" s="223" t="s">
        <v>68</v>
      </c>
      <c r="C30" s="77" t="s">
        <v>44</v>
      </c>
      <c r="D30" s="192"/>
    </row>
    <row r="31" spans="2:4" hidden="1">
      <c r="B31" s="223"/>
      <c r="C31" s="77" t="s">
        <v>44</v>
      </c>
      <c r="D31" s="192"/>
    </row>
    <row r="32" spans="2:4" hidden="1">
      <c r="B32" s="223"/>
      <c r="C32" s="77" t="s">
        <v>44</v>
      </c>
      <c r="D32" s="192"/>
    </row>
    <row r="33" spans="1:5" hidden="1">
      <c r="B33" s="223"/>
      <c r="C33" s="77" t="s">
        <v>44</v>
      </c>
      <c r="D33" s="192"/>
    </row>
    <row r="34" spans="1:5" hidden="1">
      <c r="B34" s="251"/>
      <c r="C34" s="252"/>
      <c r="D34" s="253"/>
    </row>
    <row r="35" spans="1:5" hidden="1">
      <c r="B35" s="251"/>
      <c r="C35" s="252"/>
      <c r="D35" s="253"/>
    </row>
    <row r="36" spans="1:5" hidden="1">
      <c r="B36" s="251"/>
      <c r="C36" s="252"/>
      <c r="D36" s="253"/>
    </row>
    <row r="37" spans="1:5">
      <c r="B37" s="294" t="str">
        <f>'Proposal Summary'!B18</f>
        <v>Expanded Scope</v>
      </c>
      <c r="C37" s="295"/>
      <c r="D37" s="296"/>
    </row>
    <row r="38" spans="1:5">
      <c r="B38" s="223" t="s">
        <v>69</v>
      </c>
      <c r="C38" s="77" t="s">
        <v>44</v>
      </c>
      <c r="D38" s="192"/>
    </row>
    <row r="39" spans="1:5">
      <c r="B39" s="223" t="s">
        <v>70</v>
      </c>
      <c r="C39" s="77" t="s">
        <v>44</v>
      </c>
      <c r="D39" s="192"/>
    </row>
    <row r="40" spans="1:5">
      <c r="B40" s="223" t="s">
        <v>71</v>
      </c>
      <c r="C40" s="77" t="s">
        <v>44</v>
      </c>
      <c r="D40" s="192"/>
    </row>
    <row r="41" spans="1:5">
      <c r="B41" s="223" t="s">
        <v>72</v>
      </c>
      <c r="C41" s="77" t="s">
        <v>44</v>
      </c>
      <c r="D41" s="192"/>
    </row>
    <row r="42" spans="1:5" s="148" customFormat="1">
      <c r="A42" s="150"/>
      <c r="B42" s="223" t="s">
        <v>73</v>
      </c>
      <c r="C42" s="77" t="s">
        <v>44</v>
      </c>
      <c r="D42" s="192"/>
      <c r="E42" s="151"/>
    </row>
    <row r="43" spans="1:5">
      <c r="B43" s="223" t="s">
        <v>74</v>
      </c>
      <c r="C43" s="77" t="s">
        <v>44</v>
      </c>
      <c r="D43" s="192"/>
    </row>
    <row r="44" spans="1:5">
      <c r="B44" s="223" t="s">
        <v>75</v>
      </c>
      <c r="C44" s="77" t="s">
        <v>44</v>
      </c>
      <c r="D44" s="192"/>
    </row>
    <row r="45" spans="1:5">
      <c r="B45" s="223" t="s">
        <v>76</v>
      </c>
      <c r="C45" s="77" t="s">
        <v>44</v>
      </c>
      <c r="D45" s="192"/>
    </row>
    <row r="46" spans="1:5">
      <c r="B46" s="223" t="s">
        <v>77</v>
      </c>
      <c r="C46" s="77" t="s">
        <v>44</v>
      </c>
      <c r="D46" s="192"/>
    </row>
    <row r="47" spans="1:5">
      <c r="B47" s="223" t="s">
        <v>78</v>
      </c>
      <c r="C47" s="77" t="s">
        <v>44</v>
      </c>
      <c r="D47" s="192"/>
    </row>
  </sheetData>
  <sheetProtection algorithmName="SHA-512" hashValue="JU3hGFoPwvk77kaHQx565fYPz8NmjoaPKNEcn5/pGlZrQQS9NUogum0LvrI5TwkLlwxVjRGn67sSw/aR296w2w==" saltValue="MTv3eGNV23VJ8o7xfU0yxA==" spinCount="100000" sheet="1" formatCells="0" formatRows="0"/>
  <mergeCells count="4">
    <mergeCell ref="B2:D2"/>
    <mergeCell ref="C3:D3"/>
    <mergeCell ref="B5:D5"/>
    <mergeCell ref="B37:D37"/>
  </mergeCells>
  <dataValidations count="2">
    <dataValidation operator="greaterThanOrEqual" allowBlank="1" showErrorMessage="1" errorTitle="Invalid Entry" error="Please enter numeric values only and type any text in the comments column." sqref="C37 C1:C5 C48:C1048576" xr:uid="{E707CDAA-0729-4EEA-ABD5-51A6396D96C1}"/>
    <dataValidation type="list" operator="greaterThanOrEqual" allowBlank="1" showInputMessage="1" showErrorMessage="1" errorTitle="Invalid Entry" error="Please enter numeric values only and type any text in the comments column." promptTitle="Scope" prompt="Proposed: Cost included within proposal._x000a_Optional: Not proposed, but available and included in optional tab. _x000a_No Bid: Costs not proposed, functionality not available." sqref="C38:C47 C6:C36" xr:uid="{317BB0FD-3E40-4D84-88F4-5E6ED5F2D37D}">
      <formula1>"Proposed, Optional, No Bid"</formula1>
    </dataValidation>
  </dataValidations>
  <printOptions horizontalCentered="1"/>
  <pageMargins left="0.25" right="0.25" top="0.75" bottom="0.25" header="0.3" footer="0.3"/>
  <pageSetup scale="95" fitToHeight="0" orientation="landscape" r:id="rId1"/>
  <headerFooter scaleWithDoc="0">
    <oddHeader>&amp;C&amp;"-,Bold"City of Panama City Beach, FL - ERP RFP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794" id="{2A2FBE09-15A5-45B6-8506-B315E3AE12CA}">
            <xm:f>'Vendor Checklist'!$D$41='Vendor Checklist'!$AA$1</xm:f>
            <x14:dxf>
              <font>
                <b/>
                <i val="0"/>
                <color theme="0"/>
              </font>
              <fill>
                <patternFill>
                  <bgColor theme="1"/>
                </patternFill>
              </fill>
            </x14:dxf>
          </x14:cfRule>
          <xm:sqref>C38:C41 C6:C36</xm:sqref>
        </x14:conditionalFormatting>
        <x14:conditionalFormatting xmlns:xm="http://schemas.microsoft.com/office/excel/2006/main">
          <x14:cfRule type="expression" priority="797" id="{3552D892-8C64-4C7A-8EC2-01068736FE16}">
            <xm:f>'Vendor Checklist'!$D$41='Vendor Checklist'!$AA$1</xm:f>
            <x14:dxf>
              <font>
                <color theme="0"/>
              </font>
            </x14:dxf>
          </x14:cfRule>
          <xm:sqref>C3</xm:sqref>
        </x14:conditionalFormatting>
        <x14:conditionalFormatting xmlns:xm="http://schemas.microsoft.com/office/excel/2006/main">
          <x14:cfRule type="expression" priority="1" id="{E13E1521-6E9B-4C37-9631-011BA43AF708}">
            <xm:f>'Vendor Checklist'!$D$41='Vendor Checklist'!$AA$1</xm:f>
            <x14:dxf>
              <font>
                <b/>
                <i val="0"/>
                <color theme="0"/>
              </font>
              <fill>
                <patternFill>
                  <bgColor theme="1"/>
                </patternFill>
              </fill>
            </x14:dxf>
          </x14:cfRule>
          <xm:sqref>C42:C47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3"/>
    <pageSetUpPr fitToPage="1"/>
  </sheetPr>
  <dimension ref="A1:I53"/>
  <sheetViews>
    <sheetView showGridLines="0" zoomScale="70" zoomScaleNormal="70" workbookViewId="0">
      <pane ySplit="4" topLeftCell="A8" activePane="bottomLeft" state="frozen"/>
      <selection pane="bottomLeft" activeCell="H7" sqref="H7"/>
      <selection activeCell="B25" sqref="B25"/>
    </sheetView>
  </sheetViews>
  <sheetFormatPr defaultColWidth="0" defaultRowHeight="14.45" zeroHeight="1"/>
  <cols>
    <col min="1" max="1" width="3.5703125" style="149" customWidth="1"/>
    <col min="2" max="2" width="41.85546875" customWidth="1"/>
    <col min="3" max="3" width="12.5703125" customWidth="1"/>
    <col min="4" max="4" width="17.5703125" bestFit="1" customWidth="1"/>
    <col min="5" max="5" width="12.5703125" customWidth="1"/>
    <col min="6" max="6" width="18.85546875" style="75" customWidth="1"/>
    <col min="7" max="7" width="17.5703125" bestFit="1" customWidth="1"/>
    <col min="8" max="8" width="66.5703125" customWidth="1"/>
    <col min="9" max="9" width="3.5703125" style="149" customWidth="1"/>
    <col min="10" max="10" width="0" hidden="1" customWidth="1"/>
  </cols>
  <sheetData>
    <row r="1" spans="1:9" s="148" customFormat="1" ht="15" thickBot="1">
      <c r="A1" s="152"/>
      <c r="F1" s="246"/>
      <c r="I1" s="153"/>
    </row>
    <row r="2" spans="1:9" s="1" customFormat="1" ht="20.100000000000001" customHeight="1">
      <c r="A2" s="142"/>
      <c r="B2" s="286" t="str">
        <f>'Vendor Checklist'!D6</f>
        <v>Vendor Name</v>
      </c>
      <c r="C2" s="287"/>
      <c r="D2" s="287"/>
      <c r="E2" s="287"/>
      <c r="F2" s="287"/>
      <c r="G2" s="287"/>
      <c r="H2" s="288"/>
      <c r="I2" s="142"/>
    </row>
    <row r="3" spans="1:9" s="1" customFormat="1" ht="15" customHeight="1">
      <c r="A3" s="142"/>
      <c r="B3" s="213" t="s">
        <v>41</v>
      </c>
      <c r="C3" s="297" t="str">
        <f>'Vendor Checklist'!C14:D14</f>
        <v>Please complete the black cells with information regarding proposed modules. Please complete columns C-G for all proposed software.</v>
      </c>
      <c r="D3" s="298"/>
      <c r="E3" s="298"/>
      <c r="F3" s="298"/>
      <c r="G3" s="298"/>
      <c r="H3" s="299"/>
      <c r="I3" s="142"/>
    </row>
    <row r="4" spans="1:9" s="1" customFormat="1" ht="45" customHeight="1">
      <c r="A4" s="142"/>
      <c r="B4" s="71" t="s">
        <v>79</v>
      </c>
      <c r="C4" s="69" t="s">
        <v>80</v>
      </c>
      <c r="D4" s="69" t="s">
        <v>81</v>
      </c>
      <c r="E4" s="69" t="s">
        <v>82</v>
      </c>
      <c r="F4" s="69" t="s">
        <v>83</v>
      </c>
      <c r="G4" s="69" t="s">
        <v>84</v>
      </c>
      <c r="H4" s="72" t="str">
        <f>'Proposal Summary'!E4</f>
        <v>Comments</v>
      </c>
      <c r="I4" s="142"/>
    </row>
    <row r="5" spans="1:9" s="1" customFormat="1" ht="15" customHeight="1">
      <c r="A5" s="142"/>
      <c r="B5" s="291" t="str">
        <f>'Proposed Scope'!B5</f>
        <v>Core Scope - Financial Management, HR, and Utility Billing</v>
      </c>
      <c r="C5" s="292"/>
      <c r="D5" s="292"/>
      <c r="E5" s="292"/>
      <c r="F5" s="292"/>
      <c r="G5" s="292"/>
      <c r="H5" s="293"/>
      <c r="I5" s="142"/>
    </row>
    <row r="6" spans="1:9">
      <c r="B6" s="224" t="s">
        <v>43</v>
      </c>
      <c r="C6" s="77"/>
      <c r="D6" s="77"/>
      <c r="E6" s="77"/>
      <c r="F6" s="76"/>
      <c r="G6" s="79"/>
      <c r="H6" s="192"/>
    </row>
    <row r="7" spans="1:9">
      <c r="B7" s="224" t="s">
        <v>45</v>
      </c>
      <c r="C7" s="77"/>
      <c r="D7" s="77"/>
      <c r="E7" s="77"/>
      <c r="F7" s="76"/>
      <c r="G7" s="79"/>
      <c r="H7" s="192"/>
    </row>
    <row r="8" spans="1:9">
      <c r="B8" s="224" t="s">
        <v>46</v>
      </c>
      <c r="C8" s="77"/>
      <c r="D8" s="77"/>
      <c r="E8" s="77"/>
      <c r="F8" s="76"/>
      <c r="G8" s="79"/>
      <c r="H8" s="192"/>
    </row>
    <row r="9" spans="1:9">
      <c r="B9" s="224" t="s">
        <v>47</v>
      </c>
      <c r="C9" s="77"/>
      <c r="D9" s="77"/>
      <c r="E9" s="77"/>
      <c r="F9" s="76"/>
      <c r="G9" s="79"/>
      <c r="H9" s="192"/>
    </row>
    <row r="10" spans="1:9">
      <c r="B10" s="224" t="s">
        <v>48</v>
      </c>
      <c r="C10" s="77"/>
      <c r="D10" s="77"/>
      <c r="E10" s="77"/>
      <c r="F10" s="76"/>
      <c r="G10" s="79"/>
      <c r="H10" s="192"/>
    </row>
    <row r="11" spans="1:9">
      <c r="B11" s="224" t="s">
        <v>49</v>
      </c>
      <c r="C11" s="77"/>
      <c r="D11" s="77"/>
      <c r="E11" s="77"/>
      <c r="F11" s="76"/>
      <c r="G11" s="79"/>
      <c r="H11" s="192"/>
    </row>
    <row r="12" spans="1:9">
      <c r="B12" s="224" t="s">
        <v>50</v>
      </c>
      <c r="C12" s="77"/>
      <c r="D12" s="77"/>
      <c r="E12" s="77"/>
      <c r="F12" s="76"/>
      <c r="G12" s="79"/>
      <c r="H12" s="192"/>
    </row>
    <row r="13" spans="1:9">
      <c r="B13" s="224" t="s">
        <v>51</v>
      </c>
      <c r="C13" s="77"/>
      <c r="D13" s="77"/>
      <c r="E13" s="77"/>
      <c r="F13" s="76"/>
      <c r="G13" s="79"/>
      <c r="H13" s="192"/>
    </row>
    <row r="14" spans="1:9">
      <c r="B14" s="224" t="s">
        <v>52</v>
      </c>
      <c r="C14" s="77"/>
      <c r="D14" s="77"/>
      <c r="E14" s="77"/>
      <c r="F14" s="76"/>
      <c r="G14" s="79"/>
      <c r="H14" s="192"/>
    </row>
    <row r="15" spans="1:9">
      <c r="B15" s="224" t="s">
        <v>53</v>
      </c>
      <c r="C15" s="77"/>
      <c r="D15" s="77"/>
      <c r="E15" s="77"/>
      <c r="F15" s="76"/>
      <c r="G15" s="79"/>
      <c r="H15" s="192"/>
    </row>
    <row r="16" spans="1:9">
      <c r="B16" s="224" t="s">
        <v>54</v>
      </c>
      <c r="C16" s="77"/>
      <c r="D16" s="77"/>
      <c r="E16" s="77"/>
      <c r="F16" s="76"/>
      <c r="G16" s="79"/>
      <c r="H16" s="192"/>
    </row>
    <row r="17" spans="2:8">
      <c r="B17" s="224" t="s">
        <v>55</v>
      </c>
      <c r="C17" s="77"/>
      <c r="D17" s="77"/>
      <c r="E17" s="77"/>
      <c r="F17" s="76"/>
      <c r="G17" s="79"/>
      <c r="H17" s="192"/>
    </row>
    <row r="18" spans="2:8">
      <c r="B18" s="224" t="s">
        <v>56</v>
      </c>
      <c r="C18" s="77"/>
      <c r="D18" s="77"/>
      <c r="E18" s="77"/>
      <c r="F18" s="76"/>
      <c r="G18" s="79"/>
      <c r="H18" s="192"/>
    </row>
    <row r="19" spans="2:8">
      <c r="B19" s="224" t="s">
        <v>57</v>
      </c>
      <c r="C19" s="77"/>
      <c r="D19" s="77"/>
      <c r="E19" s="77"/>
      <c r="F19" s="76"/>
      <c r="G19" s="79"/>
      <c r="H19" s="192"/>
    </row>
    <row r="20" spans="2:8">
      <c r="B20" s="224" t="s">
        <v>58</v>
      </c>
      <c r="C20" s="77"/>
      <c r="D20" s="77"/>
      <c r="E20" s="77"/>
      <c r="F20" s="76"/>
      <c r="G20" s="79"/>
      <c r="H20" s="192"/>
    </row>
    <row r="21" spans="2:8">
      <c r="B21" s="224" t="s">
        <v>59</v>
      </c>
      <c r="C21" s="77"/>
      <c r="D21" s="77"/>
      <c r="E21" s="77"/>
      <c r="F21" s="76"/>
      <c r="G21" s="79"/>
      <c r="H21" s="192"/>
    </row>
    <row r="22" spans="2:8">
      <c r="B22" s="224" t="s">
        <v>60</v>
      </c>
      <c r="C22" s="77"/>
      <c r="D22" s="77"/>
      <c r="E22" s="77"/>
      <c r="F22" s="76"/>
      <c r="G22" s="79"/>
      <c r="H22" s="192"/>
    </row>
    <row r="23" spans="2:8">
      <c r="B23" s="224" t="s">
        <v>61</v>
      </c>
      <c r="C23" s="77"/>
      <c r="D23" s="77"/>
      <c r="E23" s="77"/>
      <c r="F23" s="76"/>
      <c r="G23" s="79"/>
      <c r="H23" s="192"/>
    </row>
    <row r="24" spans="2:8">
      <c r="B24" s="224" t="s">
        <v>62</v>
      </c>
      <c r="C24" s="77"/>
      <c r="D24" s="77"/>
      <c r="E24" s="77"/>
      <c r="F24" s="76"/>
      <c r="G24" s="79"/>
      <c r="H24" s="192"/>
    </row>
    <row r="25" spans="2:8">
      <c r="B25" s="224" t="s">
        <v>63</v>
      </c>
      <c r="C25" s="77"/>
      <c r="D25" s="77"/>
      <c r="E25" s="77"/>
      <c r="F25" s="76"/>
      <c r="G25" s="79"/>
      <c r="H25" s="192"/>
    </row>
    <row r="26" spans="2:8">
      <c r="B26" s="224" t="s">
        <v>64</v>
      </c>
      <c r="C26" s="77"/>
      <c r="D26" s="77"/>
      <c r="E26" s="77"/>
      <c r="F26" s="76"/>
      <c r="G26" s="79"/>
      <c r="H26" s="192"/>
    </row>
    <row r="27" spans="2:8">
      <c r="B27" s="224" t="s">
        <v>65</v>
      </c>
      <c r="C27" s="77"/>
      <c r="D27" s="77"/>
      <c r="E27" s="77"/>
      <c r="F27" s="76"/>
      <c r="G27" s="79"/>
      <c r="H27" s="192"/>
    </row>
    <row r="28" spans="2:8">
      <c r="B28" s="224" t="s">
        <v>66</v>
      </c>
      <c r="C28" s="77"/>
      <c r="D28" s="77"/>
      <c r="E28" s="77"/>
      <c r="F28" s="76"/>
      <c r="G28" s="79"/>
      <c r="H28" s="192"/>
    </row>
    <row r="29" spans="2:8">
      <c r="B29" s="224" t="s">
        <v>67</v>
      </c>
      <c r="C29" s="77"/>
      <c r="D29" s="77"/>
      <c r="E29" s="77"/>
      <c r="F29" s="76"/>
      <c r="G29" s="79"/>
      <c r="H29" s="192"/>
    </row>
    <row r="30" spans="2:8">
      <c r="B30" s="224" t="s">
        <v>68</v>
      </c>
      <c r="C30" s="77"/>
      <c r="D30" s="77"/>
      <c r="E30" s="77"/>
      <c r="F30" s="76"/>
      <c r="G30" s="79"/>
      <c r="H30" s="192"/>
    </row>
    <row r="31" spans="2:8">
      <c r="B31" s="224"/>
      <c r="C31" s="77"/>
      <c r="D31" s="77"/>
      <c r="E31" s="77"/>
      <c r="F31" s="76"/>
      <c r="G31" s="79"/>
      <c r="H31" s="192"/>
    </row>
    <row r="32" spans="2:8">
      <c r="B32" s="224"/>
      <c r="C32" s="77"/>
      <c r="D32" s="77"/>
      <c r="E32" s="77"/>
      <c r="F32" s="76"/>
      <c r="G32" s="79"/>
      <c r="H32" s="192"/>
    </row>
    <row r="33" spans="2:8">
      <c r="B33" s="224"/>
      <c r="C33" s="77"/>
      <c r="D33" s="77"/>
      <c r="E33" s="77"/>
      <c r="F33" s="76"/>
      <c r="G33" s="79"/>
      <c r="H33" s="192"/>
    </row>
    <row r="34" spans="2:8">
      <c r="B34" s="224"/>
      <c r="C34" s="77"/>
      <c r="D34" s="77"/>
      <c r="E34" s="77"/>
      <c r="F34" s="76"/>
      <c r="G34" s="79"/>
      <c r="H34" s="253"/>
    </row>
    <row r="35" spans="2:8">
      <c r="B35" s="224"/>
      <c r="C35" s="77"/>
      <c r="D35" s="77"/>
      <c r="E35" s="77"/>
      <c r="F35" s="76"/>
      <c r="G35" s="79"/>
      <c r="H35" s="253"/>
    </row>
    <row r="36" spans="2:8">
      <c r="B36" s="294" t="str">
        <f>'Proposed Scope'!B37</f>
        <v>Expanded Scope</v>
      </c>
      <c r="C36" s="295"/>
      <c r="D36" s="295"/>
      <c r="E36" s="295"/>
      <c r="F36" s="295"/>
      <c r="G36" s="295"/>
      <c r="H36" s="296"/>
    </row>
    <row r="37" spans="2:8" hidden="1">
      <c r="B37" s="210"/>
      <c r="C37" s="211"/>
      <c r="D37" s="211"/>
      <c r="E37" s="211"/>
      <c r="F37" s="211"/>
      <c r="G37" s="211"/>
      <c r="H37" s="212"/>
    </row>
    <row r="38" spans="2:8">
      <c r="B38" s="224" t="s">
        <v>69</v>
      </c>
      <c r="C38" s="77"/>
      <c r="D38" s="77"/>
      <c r="E38" s="77"/>
      <c r="F38" s="76"/>
      <c r="G38" s="79"/>
      <c r="H38" s="192"/>
    </row>
    <row r="39" spans="2:8">
      <c r="B39" s="224" t="s">
        <v>70</v>
      </c>
      <c r="C39" s="77"/>
      <c r="D39" s="77"/>
      <c r="E39" s="77"/>
      <c r="F39" s="76"/>
      <c r="G39" s="79"/>
      <c r="H39" s="192"/>
    </row>
    <row r="40" spans="2:8">
      <c r="B40" s="224" t="s">
        <v>71</v>
      </c>
      <c r="C40" s="77"/>
      <c r="D40" s="77"/>
      <c r="E40" s="77"/>
      <c r="F40" s="76"/>
      <c r="G40" s="79"/>
      <c r="H40" s="192"/>
    </row>
    <row r="41" spans="2:8">
      <c r="B41" s="224" t="s">
        <v>72</v>
      </c>
      <c r="C41" s="77"/>
      <c r="D41" s="77"/>
      <c r="E41" s="77"/>
      <c r="F41" s="76"/>
      <c r="G41" s="79"/>
      <c r="H41" s="192"/>
    </row>
    <row r="42" spans="2:8">
      <c r="B42" s="224" t="s">
        <v>73</v>
      </c>
      <c r="C42" s="77"/>
      <c r="D42" s="77"/>
      <c r="E42" s="77"/>
      <c r="F42" s="76"/>
      <c r="G42" s="79"/>
      <c r="H42" s="192"/>
    </row>
    <row r="43" spans="2:8">
      <c r="B43" s="224" t="s">
        <v>74</v>
      </c>
      <c r="C43" s="77"/>
      <c r="D43" s="77"/>
      <c r="E43" s="77"/>
      <c r="F43" s="76"/>
      <c r="G43" s="79"/>
      <c r="H43" s="192"/>
    </row>
    <row r="44" spans="2:8">
      <c r="B44" s="224" t="s">
        <v>75</v>
      </c>
      <c r="C44" s="77"/>
      <c r="D44" s="77"/>
      <c r="E44" s="77"/>
      <c r="F44" s="76"/>
      <c r="G44" s="79"/>
      <c r="H44" s="192"/>
    </row>
    <row r="45" spans="2:8">
      <c r="B45" s="224" t="s">
        <v>76</v>
      </c>
      <c r="C45" s="77"/>
      <c r="D45" s="77"/>
      <c r="E45" s="77"/>
      <c r="F45" s="76"/>
      <c r="G45" s="79"/>
      <c r="H45" s="192"/>
    </row>
    <row r="46" spans="2:8">
      <c r="B46" s="224" t="s">
        <v>77</v>
      </c>
      <c r="C46" s="77"/>
      <c r="D46" s="77"/>
      <c r="E46" s="77"/>
      <c r="F46" s="76"/>
      <c r="G46" s="79"/>
      <c r="H46" s="192"/>
    </row>
    <row r="47" spans="2:8">
      <c r="B47" s="224" t="s">
        <v>78</v>
      </c>
      <c r="C47" s="77"/>
      <c r="D47" s="77"/>
      <c r="E47" s="77"/>
      <c r="F47" s="76"/>
      <c r="G47" s="79"/>
      <c r="H47" s="192"/>
    </row>
    <row r="48" spans="2:8">
      <c r="B48" s="224"/>
      <c r="C48" s="77"/>
      <c r="D48" s="77"/>
      <c r="E48" s="77"/>
      <c r="F48" s="76"/>
      <c r="G48" s="79"/>
      <c r="H48" s="192"/>
    </row>
    <row r="49" spans="1:9">
      <c r="B49" s="224"/>
      <c r="C49" s="77"/>
      <c r="D49" s="77"/>
      <c r="E49" s="77"/>
      <c r="F49" s="76"/>
      <c r="G49" s="79"/>
      <c r="H49" s="192"/>
    </row>
    <row r="50" spans="1:9">
      <c r="B50" s="224"/>
      <c r="C50" s="77"/>
      <c r="D50" s="77"/>
      <c r="E50" s="77"/>
      <c r="F50" s="76"/>
      <c r="G50" s="79"/>
      <c r="H50" s="192"/>
    </row>
    <row r="51" spans="1:9">
      <c r="B51" s="224"/>
      <c r="C51" s="77"/>
      <c r="D51" s="77"/>
      <c r="E51" s="77"/>
      <c r="F51" s="76"/>
      <c r="G51" s="79"/>
      <c r="H51" s="192"/>
    </row>
    <row r="52" spans="1:9" ht="15" thickBot="1">
      <c r="B52" s="233"/>
      <c r="C52" s="78"/>
      <c r="D52" s="78"/>
      <c r="E52" s="78"/>
      <c r="F52" s="140"/>
      <c r="G52" s="141"/>
      <c r="H52" s="193"/>
    </row>
    <row r="53" spans="1:9" s="148" customFormat="1">
      <c r="A53" s="150"/>
      <c r="F53" s="246"/>
      <c r="I53" s="151"/>
    </row>
  </sheetData>
  <sheetProtection algorithmName="SHA-512" hashValue="hCHosdsH3WlViacUbmCKsATszorF93EyxBEZivkfPNNGl63jSw1ZgXDTNWFrij0PEz09+MlB9NCoRaR4PRD5/g==" saltValue="NIt4KUI7tlcQoWlTA1Nvdw==" spinCount="100000" sheet="1" formatCells="0" formatRows="0"/>
  <mergeCells count="4">
    <mergeCell ref="B2:H2"/>
    <mergeCell ref="C3:H3"/>
    <mergeCell ref="B5:H5"/>
    <mergeCell ref="B36:H36"/>
  </mergeCells>
  <dataValidations count="3">
    <dataValidation type="list" operator="greaterThanOrEqual" allowBlank="1" showErrorMessage="1" errorTitle="Invalid Entry" error="Please enter numeric values only and type any text in the comments column." sqref="F38:F52 F6:F35" xr:uid="{00000000-0002-0000-0300-000000000000}">
      <formula1>"Perpetual, Subscription-based"</formula1>
    </dataValidation>
    <dataValidation type="list" operator="greaterThanOrEqual" allowBlank="1" showErrorMessage="1" errorTitle="Invalid Entry" error="Please enter numeric values only and type any text in the comments column." sqref="G38:G52 G6:G35" xr:uid="{00000000-0002-0000-0300-000003000000}">
      <formula1>"Yes, No"</formula1>
    </dataValidation>
    <dataValidation operator="greaterThanOrEqual" allowBlank="1" showErrorMessage="1" errorTitle="Invalid Entry" error="Please enter numeric values only and type any text in the comments column." sqref="B38:B52 C1:E1048576 B6:B30" xr:uid="{00000000-0002-0000-0300-000004000000}"/>
  </dataValidations>
  <printOptions horizontalCentered="1"/>
  <pageMargins left="0.25" right="0.25" top="0.75" bottom="0.25" header="0.3" footer="0.3"/>
  <pageSetup scale="71" fitToHeight="0" orientation="landscape" r:id="rId1"/>
  <headerFooter scaleWithDoc="0">
    <oddHeader>&amp;C&amp;"-,Bold"City of Panama City Beach, FL - ERP RFP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802" id="{EAAB3629-999E-45F3-AFEA-871A5A444F37}">
            <xm:f>'Vendor Checklist'!$D$41='Vendor Checklist'!$AA$1</xm:f>
            <x14:dxf>
              <font>
                <b/>
                <i val="0"/>
                <color theme="0"/>
              </font>
              <fill>
                <patternFill>
                  <bgColor theme="1"/>
                </patternFill>
              </fill>
            </x14:dxf>
          </x14:cfRule>
          <xm:sqref>B38:G52 C31:G33 B6:G30</xm:sqref>
        </x14:conditionalFormatting>
        <x14:conditionalFormatting xmlns:xm="http://schemas.microsoft.com/office/excel/2006/main">
          <x14:cfRule type="expression" priority="805" id="{E6FEBC44-DFFB-4821-8AA6-08EFE69A95AF}">
            <xm:f>'Vendor Checklist'!$D$41='Vendor Checklist'!$AA$1</xm:f>
            <x14:dxf>
              <font>
                <color theme="0"/>
              </font>
            </x14:dxf>
          </x14:cfRule>
          <xm:sqref>C3:F3</xm:sqref>
        </x14:conditionalFormatting>
        <x14:conditionalFormatting xmlns:xm="http://schemas.microsoft.com/office/excel/2006/main">
          <x14:cfRule type="expression" priority="5" id="{F6350D3C-0B96-4A7C-B4B7-721F8F61668B}">
            <xm:f>'Vendor Checklist'!$D$41='Vendor Checklist'!$AA$1</xm:f>
            <x14:dxf>
              <font>
                <b/>
                <i val="0"/>
                <color theme="0"/>
              </font>
              <fill>
                <patternFill>
                  <bgColor theme="1"/>
                </patternFill>
              </fill>
            </x14:dxf>
          </x14:cfRule>
          <xm:sqref>B31:B33</xm:sqref>
        </x14:conditionalFormatting>
        <x14:conditionalFormatting xmlns:xm="http://schemas.microsoft.com/office/excel/2006/main">
          <x14:cfRule type="expression" priority="4" id="{3ABBD361-A41C-4077-AC0D-C2AEA464419F}">
            <xm:f>'Vendor Checklist'!$D$41='Vendor Checklist'!$AA$1</xm:f>
            <x14:dxf>
              <font>
                <b/>
                <i val="0"/>
                <color theme="0"/>
              </font>
              <fill>
                <patternFill>
                  <bgColor theme="1"/>
                </patternFill>
              </fill>
            </x14:dxf>
          </x14:cfRule>
          <xm:sqref>C34:G34</xm:sqref>
        </x14:conditionalFormatting>
        <x14:conditionalFormatting xmlns:xm="http://schemas.microsoft.com/office/excel/2006/main">
          <x14:cfRule type="expression" priority="3" id="{799011AE-72F6-4EFD-BFAB-EE2091FD2509}">
            <xm:f>'Vendor Checklist'!$D$41='Vendor Checklist'!$AA$1</xm:f>
            <x14:dxf>
              <font>
                <b/>
                <i val="0"/>
                <color theme="0"/>
              </font>
              <fill>
                <patternFill>
                  <bgColor theme="1"/>
                </patternFill>
              </fill>
            </x14:dxf>
          </x14:cfRule>
          <xm:sqref>B34</xm:sqref>
        </x14:conditionalFormatting>
        <x14:conditionalFormatting xmlns:xm="http://schemas.microsoft.com/office/excel/2006/main">
          <x14:cfRule type="expression" priority="2" id="{EE180E7A-1333-414A-A489-FCE5D5A922B6}">
            <xm:f>'Vendor Checklist'!$D$41='Vendor Checklist'!$AA$1</xm:f>
            <x14:dxf>
              <font>
                <b/>
                <i val="0"/>
                <color theme="0"/>
              </font>
              <fill>
                <patternFill>
                  <bgColor theme="1"/>
                </patternFill>
              </fill>
            </x14:dxf>
          </x14:cfRule>
          <xm:sqref>C35:G35</xm:sqref>
        </x14:conditionalFormatting>
        <x14:conditionalFormatting xmlns:xm="http://schemas.microsoft.com/office/excel/2006/main">
          <x14:cfRule type="expression" priority="1" id="{380AE9F7-5541-418B-876F-8ABD24C1FFCB}">
            <xm:f>'Vendor Checklist'!$D$41='Vendor Checklist'!$AA$1</xm:f>
            <x14:dxf>
              <font>
                <b/>
                <i val="0"/>
                <color theme="0"/>
              </font>
              <fill>
                <patternFill>
                  <bgColor theme="1"/>
                </patternFill>
              </fill>
            </x14:dxf>
          </x14:cfRule>
          <xm:sqref>B35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3"/>
    <pageSetUpPr fitToPage="1"/>
  </sheetPr>
  <dimension ref="A1:F55"/>
  <sheetViews>
    <sheetView showGridLines="0" zoomScale="85" zoomScaleNormal="85" workbookViewId="0">
      <pane ySplit="4" topLeftCell="A5" activePane="bottomLeft" state="frozen"/>
      <selection pane="bottomLeft" activeCell="E7" sqref="E7"/>
      <selection activeCell="B25" sqref="B25"/>
    </sheetView>
  </sheetViews>
  <sheetFormatPr defaultColWidth="0" defaultRowHeight="14.45" zeroHeight="1"/>
  <cols>
    <col min="1" max="1" width="3.5703125" style="149" customWidth="1"/>
    <col min="2" max="2" width="41.85546875" customWidth="1"/>
    <col min="3" max="4" width="12.5703125" customWidth="1"/>
    <col min="5" max="5" width="66.5703125" customWidth="1"/>
    <col min="6" max="6" width="3.5703125" style="149" customWidth="1"/>
    <col min="7" max="16384" width="9.140625" hidden="1"/>
  </cols>
  <sheetData>
    <row r="1" spans="1:6" s="148" customFormat="1" ht="15" thickBot="1">
      <c r="A1" s="152"/>
      <c r="F1" s="153"/>
    </row>
    <row r="2" spans="1:6" s="1" customFormat="1" ht="20.100000000000001" customHeight="1">
      <c r="A2" s="142"/>
      <c r="B2" s="286" t="str">
        <f>'Vendor Checklist'!D6</f>
        <v>Vendor Name</v>
      </c>
      <c r="C2" s="287"/>
      <c r="D2" s="287"/>
      <c r="E2" s="288"/>
      <c r="F2" s="142"/>
    </row>
    <row r="3" spans="1:6" s="1" customFormat="1" ht="30" customHeight="1">
      <c r="A3" s="142"/>
      <c r="B3" s="70" t="s">
        <v>85</v>
      </c>
      <c r="C3" s="300" t="str">
        <f>"Please complete One-Time and Ongoing Annual " &amp; B3 &amp; " Costs, indicating any additional info or 'No Bid' in the Comments column.  Additional proposed modules can be added in the 'Module Summary' Tab."</f>
        <v>Please complete One-Time and Ongoing Annual Software Costs, indicating any additional info or 'No Bid' in the Comments column.  Additional proposed modules can be added in the 'Module Summary' Tab.</v>
      </c>
      <c r="D3" s="301"/>
      <c r="E3" s="302"/>
      <c r="F3" s="142"/>
    </row>
    <row r="4" spans="1:6" s="1" customFormat="1" ht="30" customHeight="1">
      <c r="A4" s="142"/>
      <c r="B4" s="71" t="s">
        <v>29</v>
      </c>
      <c r="C4" s="69" t="str">
        <f>'Proposal Summary'!C4</f>
        <v>One-Time
Cost</v>
      </c>
      <c r="D4" s="69" t="str">
        <f>'Proposal Summary'!D4</f>
        <v>Ongoing
Annual Cost</v>
      </c>
      <c r="E4" s="72" t="str">
        <f>'Proposal Summary'!E4</f>
        <v>Comments</v>
      </c>
      <c r="F4" s="142"/>
    </row>
    <row r="5" spans="1:6" s="1" customFormat="1" ht="15" customHeight="1">
      <c r="A5" s="142"/>
      <c r="B5" s="291" t="str">
        <f>'Module Information'!B5</f>
        <v>Core Scope - Financial Management, HR, and Utility Billing</v>
      </c>
      <c r="C5" s="292"/>
      <c r="D5" s="292"/>
      <c r="E5" s="293"/>
      <c r="F5" s="142"/>
    </row>
    <row r="6" spans="1:6">
      <c r="B6" s="216" t="str">
        <f>IF('Module Information'!B6="","",'Module Information'!B6)</f>
        <v>Accounts Payable</v>
      </c>
      <c r="C6" s="63"/>
      <c r="D6" s="63"/>
      <c r="E6" s="192"/>
    </row>
    <row r="7" spans="1:6">
      <c r="B7" s="216" t="str">
        <f>IF('Module Information'!B7="","",'Module Information'!B7)</f>
        <v>Accounts Receivable</v>
      </c>
      <c r="C7" s="63"/>
      <c r="D7" s="63"/>
      <c r="E7" s="192"/>
    </row>
    <row r="8" spans="1:6">
      <c r="B8" s="216" t="str">
        <f>IF('Module Information'!B8="","",'Module Information'!B8)</f>
        <v>Bank Reconciliation</v>
      </c>
      <c r="C8" s="63"/>
      <c r="D8" s="63"/>
      <c r="E8" s="192"/>
    </row>
    <row r="9" spans="1:6">
      <c r="B9" s="216" t="str">
        <f>IF('Module Information'!B9="","",'Module Information'!B9)</f>
        <v>Budget</v>
      </c>
      <c r="C9" s="63"/>
      <c r="D9" s="63"/>
      <c r="E9" s="192"/>
    </row>
    <row r="10" spans="1:6">
      <c r="B10" s="216" t="str">
        <f>IF('Module Information'!B10="","",'Module Information'!B10)</f>
        <v>Cash Receipting</v>
      </c>
      <c r="C10" s="63"/>
      <c r="D10" s="63"/>
      <c r="E10" s="192"/>
    </row>
    <row r="11" spans="1:6">
      <c r="B11" s="216" t="str">
        <f>IF('Module Information'!B11="","",'Module Information'!B11)</f>
        <v>Fixed Assets</v>
      </c>
      <c r="C11" s="63"/>
      <c r="D11" s="63"/>
      <c r="E11" s="192"/>
    </row>
    <row r="12" spans="1:6">
      <c r="B12" s="216" t="str">
        <f>IF('Module Information'!B12="","",'Module Information'!B12)</f>
        <v>General Ledger</v>
      </c>
      <c r="C12" s="63"/>
      <c r="D12" s="63"/>
      <c r="E12" s="192"/>
    </row>
    <row r="13" spans="1:6">
      <c r="B13" s="216" t="str">
        <f>IF('Module Information'!B13="","",'Module Information'!B13)</f>
        <v>Grant and Project Accounting</v>
      </c>
      <c r="C13" s="63"/>
      <c r="D13" s="63"/>
      <c r="E13" s="192"/>
    </row>
    <row r="14" spans="1:6">
      <c r="B14" s="216" t="str">
        <f>IF('Module Information'!B14="","",'Module Information'!B14)</f>
        <v>Purchasing</v>
      </c>
      <c r="C14" s="63"/>
      <c r="D14" s="63"/>
      <c r="E14" s="192"/>
    </row>
    <row r="15" spans="1:6">
      <c r="B15" s="216" t="str">
        <f>IF('Module Information'!B15="","",'Module Information'!B15)</f>
        <v>Treasury</v>
      </c>
      <c r="C15" s="63"/>
      <c r="D15" s="63"/>
      <c r="E15" s="192"/>
    </row>
    <row r="16" spans="1:6">
      <c r="B16" s="216" t="str">
        <f>IF('Module Information'!B16="","",'Module Information'!B16)</f>
        <v>Core HR</v>
      </c>
      <c r="C16" s="63"/>
      <c r="D16" s="63"/>
      <c r="E16" s="192"/>
    </row>
    <row r="17" spans="2:5">
      <c r="B17" s="216" t="str">
        <f>IF('Module Information'!B17="","",'Module Information'!B17)</f>
        <v>Employee Benefits</v>
      </c>
      <c r="C17" s="63"/>
      <c r="D17" s="63"/>
      <c r="E17" s="192"/>
    </row>
    <row r="18" spans="2:5">
      <c r="B18" s="216" t="str">
        <f>IF('Module Information'!B18="","",'Module Information'!B18)</f>
        <v>Employee Self-Service</v>
      </c>
      <c r="C18" s="63"/>
      <c r="D18" s="63"/>
      <c r="E18" s="192"/>
    </row>
    <row r="19" spans="2:5">
      <c r="B19" s="216" t="str">
        <f>IF('Module Information'!B19="","",'Module Information'!B19)</f>
        <v>Payroll</v>
      </c>
      <c r="C19" s="63"/>
      <c r="D19" s="63"/>
      <c r="E19" s="192"/>
    </row>
    <row r="20" spans="2:5">
      <c r="B20" s="216" t="str">
        <f>IF('Module Information'!B20="","",'Module Information'!B20)</f>
        <v>Performance Management</v>
      </c>
      <c r="C20" s="63"/>
      <c r="D20" s="63"/>
      <c r="E20" s="192"/>
    </row>
    <row r="21" spans="2:5">
      <c r="B21" s="216" t="str">
        <f>IF('Module Information'!B21="","",'Module Information'!B21)</f>
        <v>Personnel Actions</v>
      </c>
      <c r="C21" s="63"/>
      <c r="D21" s="63"/>
      <c r="E21" s="192"/>
    </row>
    <row r="22" spans="2:5">
      <c r="B22" s="216" t="str">
        <f>IF('Module Information'!B22="","",'Module Information'!B22)</f>
        <v>Position Control</v>
      </c>
      <c r="C22" s="63"/>
      <c r="D22" s="63"/>
      <c r="E22" s="192"/>
    </row>
    <row r="23" spans="2:5">
      <c r="B23" s="216" t="str">
        <f>IF('Module Information'!B23="","",'Module Information'!B23)</f>
        <v>Time and Attendance</v>
      </c>
      <c r="C23" s="63"/>
      <c r="D23" s="63"/>
      <c r="E23" s="192"/>
    </row>
    <row r="24" spans="2:5">
      <c r="B24" s="216" t="str">
        <f>IF('Module Information'!B24="","",'Module Information'!B24)</f>
        <v>Utility Account Management</v>
      </c>
      <c r="C24" s="63"/>
      <c r="D24" s="63"/>
      <c r="E24" s="192"/>
    </row>
    <row r="25" spans="2:5">
      <c r="B25" s="216" t="str">
        <f>IF('Module Information'!B25="","",'Module Information'!B25)</f>
        <v>Utility Billing</v>
      </c>
      <c r="C25" s="63"/>
      <c r="D25" s="63"/>
      <c r="E25" s="192"/>
    </row>
    <row r="26" spans="2:5">
      <c r="B26" s="216" t="str">
        <f>IF('Module Information'!B26="","",'Module Information'!B26)</f>
        <v>Utility Customer Portal</v>
      </c>
      <c r="C26" s="63"/>
      <c r="D26" s="63"/>
      <c r="E26" s="192"/>
    </row>
    <row r="27" spans="2:5">
      <c r="B27" s="216" t="str">
        <f>IF('Module Information'!B27="","",'Module Information'!B27)</f>
        <v>Utility Device Management</v>
      </c>
      <c r="C27" s="63"/>
      <c r="D27" s="63"/>
      <c r="E27" s="192"/>
    </row>
    <row r="28" spans="2:5">
      <c r="B28" s="216" t="str">
        <f>IF('Module Information'!B28="","",'Module Information'!B28)</f>
        <v>Utility Service Orders</v>
      </c>
      <c r="C28" s="63"/>
      <c r="D28" s="63"/>
      <c r="E28" s="192"/>
    </row>
    <row r="29" spans="2:5">
      <c r="B29" s="216" t="str">
        <f>IF('Module Information'!B29="","",'Module Information'!B29)</f>
        <v>Data Analytics</v>
      </c>
      <c r="C29" s="63"/>
      <c r="D29" s="63"/>
      <c r="E29" s="192"/>
    </row>
    <row r="30" spans="2:5">
      <c r="B30" s="216" t="str">
        <f>IF('Module Information'!B30="","",'Module Information'!B30)</f>
        <v>Reporting</v>
      </c>
      <c r="C30" s="63"/>
      <c r="D30" s="63"/>
      <c r="E30" s="192"/>
    </row>
    <row r="31" spans="2:5">
      <c r="B31" s="254" t="str">
        <f>IF('Module Information'!B31="","",'Module Information'!B31)</f>
        <v/>
      </c>
      <c r="C31" s="63"/>
      <c r="D31" s="63"/>
      <c r="E31" s="192"/>
    </row>
    <row r="32" spans="2:5">
      <c r="B32" s="254" t="str">
        <f>IF('Module Information'!B32="","",'Module Information'!B32)</f>
        <v/>
      </c>
      <c r="C32" s="63"/>
      <c r="D32" s="63"/>
      <c r="E32" s="192"/>
    </row>
    <row r="33" spans="2:5">
      <c r="B33" s="254" t="str">
        <f>IF('Module Information'!B33="","",'Module Information'!B33)</f>
        <v/>
      </c>
      <c r="C33" s="63"/>
      <c r="D33" s="63"/>
      <c r="E33" s="192"/>
    </row>
    <row r="34" spans="2:5">
      <c r="B34" s="254" t="str">
        <f>IF('Module Information'!B34="","",'Module Information'!B34)</f>
        <v/>
      </c>
      <c r="C34" s="63"/>
      <c r="D34" s="63"/>
      <c r="E34" s="192"/>
    </row>
    <row r="35" spans="2:5">
      <c r="B35" s="254" t="str">
        <f>IF('Module Information'!B35="","",'Module Information'!B35)</f>
        <v/>
      </c>
      <c r="C35" s="63"/>
      <c r="D35" s="63"/>
      <c r="E35" s="192"/>
    </row>
    <row r="36" spans="2:5">
      <c r="B36" s="155" t="str">
        <f>'Proposal Summary'!B17</f>
        <v>Subtotal - Core Scope -  Components</v>
      </c>
      <c r="C36" s="21">
        <f>SUM(C6:C35)</f>
        <v>0</v>
      </c>
      <c r="D36" s="21">
        <f>SUM(D6:D35)</f>
        <v>0</v>
      </c>
      <c r="E36" s="156"/>
    </row>
    <row r="37" spans="2:5">
      <c r="B37" s="294" t="str">
        <f>'Proposal Summary'!B18</f>
        <v>Expanded Scope</v>
      </c>
      <c r="C37" s="295"/>
      <c r="D37" s="295"/>
      <c r="E37" s="296"/>
    </row>
    <row r="38" spans="2:5">
      <c r="B38" s="254" t="str">
        <f>IF('Module Information'!B38="","",'Module Information'!B38)</f>
        <v>Address Management</v>
      </c>
      <c r="C38" s="63"/>
      <c r="D38" s="63"/>
      <c r="E38" s="192"/>
    </row>
    <row r="39" spans="2:5">
      <c r="B39" s="254" t="str">
        <f>IF('Module Information'!B39="","",'Module Information'!B39)</f>
        <v>Business Licensing</v>
      </c>
      <c r="C39" s="63"/>
      <c r="D39" s="63"/>
      <c r="E39" s="192"/>
    </row>
    <row r="40" spans="2:5">
      <c r="B40" s="254" t="str">
        <f>IF('Module Information'!B40="","",'Module Information'!B40)</f>
        <v>Business Permitting</v>
      </c>
      <c r="C40" s="63"/>
      <c r="D40" s="63"/>
      <c r="E40" s="192"/>
    </row>
    <row r="41" spans="2:5">
      <c r="B41" s="254" t="str">
        <f>IF('Module Information'!B41="","",'Module Information'!B41)</f>
        <v>Code Enforcement</v>
      </c>
      <c r="C41" s="63"/>
      <c r="D41" s="63"/>
      <c r="E41" s="192"/>
    </row>
    <row r="42" spans="2:5">
      <c r="B42" s="216" t="str">
        <f>IF('Module Information'!B42="","",'Module Information'!B42)</f>
        <v>Risk Management</v>
      </c>
      <c r="C42" s="63"/>
      <c r="D42" s="63"/>
      <c r="E42" s="192"/>
    </row>
    <row r="43" spans="2:5">
      <c r="B43" s="216" t="str">
        <f>IF('Module Information'!B43="","",'Module Information'!B43)</f>
        <v>Contract Management</v>
      </c>
      <c r="C43" s="63"/>
      <c r="D43" s="63"/>
      <c r="E43" s="192"/>
    </row>
    <row r="44" spans="2:5">
      <c r="B44" s="216" t="str">
        <f>IF('Module Information'!B44="","",'Module Information'!B44)</f>
        <v>Learning Management</v>
      </c>
      <c r="C44" s="63"/>
      <c r="D44" s="63"/>
      <c r="E44" s="192"/>
    </row>
    <row r="45" spans="2:5">
      <c r="B45" s="216" t="str">
        <f>IF('Module Information'!B45="","",'Module Information'!B45)</f>
        <v>Offboarding</v>
      </c>
      <c r="C45" s="63"/>
      <c r="D45" s="63"/>
      <c r="E45" s="192"/>
    </row>
    <row r="46" spans="2:5">
      <c r="B46" s="216" t="str">
        <f>IF('Module Information'!B46="","",'Module Information'!B46)</f>
        <v>Recruiting</v>
      </c>
      <c r="C46" s="63"/>
      <c r="D46" s="63"/>
      <c r="E46" s="192"/>
    </row>
    <row r="47" spans="2:5">
      <c r="B47" s="216" t="str">
        <f>IF('Module Information'!B47="","",'Module Information'!B47)</f>
        <v>Succession Planning</v>
      </c>
      <c r="C47" s="63"/>
      <c r="D47" s="63"/>
      <c r="E47" s="192"/>
    </row>
    <row r="48" spans="2:5">
      <c r="B48" s="216" t="str">
        <f>IF('Module Information'!B48="","",'Module Information'!B48)</f>
        <v/>
      </c>
      <c r="C48" s="63"/>
      <c r="D48" s="63"/>
      <c r="E48" s="192"/>
    </row>
    <row r="49" spans="1:6">
      <c r="B49" s="216" t="str">
        <f>IF('Module Information'!B49="","",'Module Information'!B49)</f>
        <v/>
      </c>
      <c r="C49" s="63"/>
      <c r="D49" s="63"/>
      <c r="E49" s="192"/>
    </row>
    <row r="50" spans="1:6">
      <c r="B50" s="216" t="str">
        <f>IF('Module Information'!B50="","",'Module Information'!B50)</f>
        <v/>
      </c>
      <c r="C50" s="63"/>
      <c r="D50" s="63"/>
      <c r="E50" s="192"/>
    </row>
    <row r="51" spans="1:6">
      <c r="B51" s="216" t="str">
        <f>IF('Module Information'!B51="","",'Module Information'!B51)</f>
        <v/>
      </c>
      <c r="C51" s="63"/>
      <c r="D51" s="63"/>
      <c r="E51" s="192"/>
    </row>
    <row r="52" spans="1:6">
      <c r="B52" s="216" t="str">
        <f>IF('Module Information'!B52="","",'Module Information'!B52)</f>
        <v/>
      </c>
      <c r="C52" s="63"/>
      <c r="D52" s="63"/>
      <c r="E52" s="192"/>
    </row>
    <row r="53" spans="1:6">
      <c r="B53" s="157" t="str">
        <f>'Proposal Summary'!B30</f>
        <v>Subtotal - Expanded Scope Components</v>
      </c>
      <c r="C53" s="22">
        <f>SUM(C38:C52)</f>
        <v>0</v>
      </c>
      <c r="D53" s="22">
        <f>SUM(D38:D52)</f>
        <v>0</v>
      </c>
      <c r="E53" s="158"/>
    </row>
    <row r="54" spans="1:6" s="1" customFormat="1" ht="15" thickBot="1">
      <c r="A54" s="142"/>
      <c r="B54" s="159" t="s">
        <v>86</v>
      </c>
      <c r="C54" s="160">
        <f>C53+C36</f>
        <v>0</v>
      </c>
      <c r="D54" s="160">
        <f>D53+D36</f>
        <v>0</v>
      </c>
      <c r="E54" s="161"/>
      <c r="F54" s="142"/>
    </row>
    <row r="55" spans="1:6" s="148" customFormat="1">
      <c r="A55" s="150"/>
      <c r="F55" s="151"/>
    </row>
  </sheetData>
  <sheetProtection algorithmName="SHA-512" hashValue="0gsNjpb/cC7633fdlEzDZkI+zsu0UjHx3oxWaC6JzCf+uVPjsLLQCNdeJUJUNJmApyWmyls3vnCcUTdqqLCzPQ==" saltValue="LzbP6e44Ea6YbKCEJJtAQw==" spinCount="100000" sheet="1" formatCells="0" formatRows="0"/>
  <mergeCells count="4">
    <mergeCell ref="B2:E2"/>
    <mergeCell ref="B5:E5"/>
    <mergeCell ref="B37:E37"/>
    <mergeCell ref="C3:E3"/>
  </mergeCells>
  <dataValidations count="1">
    <dataValidation type="decimal" operator="greaterThanOrEqual" allowBlank="1" showErrorMessage="1" errorTitle="Invalid Entry" error="Please enter numeric values only and type any text in the comments column." sqref="C6:D35 C38:D52" xr:uid="{00000000-0002-0000-0400-000000000000}">
      <formula1>0</formula1>
    </dataValidation>
  </dataValidations>
  <printOptions horizontalCentered="1"/>
  <pageMargins left="0.25" right="0.25" top="0.75" bottom="0.25" header="0.3" footer="0.3"/>
  <pageSetup fitToHeight="0" orientation="landscape" r:id="rId1"/>
  <headerFooter scaleWithDoc="0">
    <oddHeader>&amp;C&amp;"-,Bold"City of Panama City Beach, FL - ERP RFP
&amp;"-,Italic"&amp;10Pricing Forms - &amp;A</oddHeader>
  </headerFooter>
  <ignoredErrors>
    <ignoredError sqref="B37:E37 D6:E6 E7 B48:E52 E38:E40 B42:B47 E42:E47 D8:E15 B6:B15 B16:E27 B36 E36 B29:E30 B28 D28" unlockedFormula="1"/>
  </ignoredErrors>
  <extLst>
    <ext xmlns:x14="http://schemas.microsoft.com/office/spreadsheetml/2009/9/main" uri="{78C0D931-6437-407d-A8EE-F0AAD7539E65}">
      <x14:conditionalFormattings>
        <x14:conditionalFormatting xmlns:xm="http://schemas.microsoft.com/office/excel/2006/main">
          <x14:cfRule type="expression" priority="801" id="{2511FA54-12D1-4B1D-BE0B-B65C9C7FD6FE}">
            <xm:f>'Vendor Checklist'!$D$41='Vendor Checklist'!$AA$1</xm:f>
            <x14:dxf>
              <font>
                <b/>
                <i val="0"/>
                <color theme="0"/>
              </font>
              <fill>
                <patternFill>
                  <bgColor theme="1"/>
                </patternFill>
              </fill>
            </x14:dxf>
          </x14:cfRule>
          <xm:sqref>C38:D52 C6:D35</xm:sqref>
        </x14:conditionalFormatting>
        <x14:conditionalFormatting xmlns:xm="http://schemas.microsoft.com/office/excel/2006/main">
          <x14:cfRule type="expression" priority="804" id="{24CBCB3B-5780-4592-8E87-C38B6FFAF229}">
            <xm:f>'Vendor Checklist'!$D$41='Vendor Checklist'!$AA$1</xm:f>
            <x14:dxf>
              <font>
                <color theme="0"/>
              </font>
            </x14:dxf>
          </x14:cfRule>
          <xm:sqref>C3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539B"/>
    <pageSetUpPr fitToPage="1"/>
  </sheetPr>
  <dimension ref="A1:H24"/>
  <sheetViews>
    <sheetView showGridLines="0" zoomScaleNormal="100" workbookViewId="0">
      <pane ySplit="4" topLeftCell="A5" activePane="bottomLeft" state="frozen"/>
      <selection pane="bottomLeft" activeCell="B25" sqref="B25"/>
      <selection activeCell="B25" sqref="B25"/>
    </sheetView>
  </sheetViews>
  <sheetFormatPr defaultColWidth="0" defaultRowHeight="14.45" zeroHeight="1"/>
  <cols>
    <col min="1" max="1" width="3.5703125" style="149" customWidth="1"/>
    <col min="2" max="2" width="41.85546875" customWidth="1"/>
    <col min="3" max="3" width="12.5703125" style="34" customWidth="1"/>
    <col min="4" max="6" width="12.5703125" customWidth="1"/>
    <col min="7" max="7" width="40.5703125" customWidth="1"/>
    <col min="8" max="8" width="3.5703125" style="149" customWidth="1"/>
    <col min="9" max="16384" width="9.140625" hidden="1"/>
  </cols>
  <sheetData>
    <row r="1" spans="1:8" s="148" customFormat="1" ht="15" thickBot="1">
      <c r="A1" s="152"/>
      <c r="C1" s="245"/>
      <c r="H1" s="153"/>
    </row>
    <row r="2" spans="1:8" s="1" customFormat="1" ht="20.100000000000001" customHeight="1">
      <c r="A2" s="142"/>
      <c r="B2" s="303" t="str">
        <f>'Vendor Checklist'!D6</f>
        <v>Vendor Name</v>
      </c>
      <c r="C2" s="304"/>
      <c r="D2" s="304"/>
      <c r="E2" s="305"/>
      <c r="F2" s="305"/>
      <c r="G2" s="306"/>
      <c r="H2" s="142"/>
    </row>
    <row r="3" spans="1:8" s="1" customFormat="1" ht="30" customHeight="1">
      <c r="A3" s="142"/>
      <c r="B3" s="43" t="s">
        <v>87</v>
      </c>
      <c r="C3" s="283" t="str">
        <f>"Please add any additional required/optional " &amp; B3 &amp; " proposed including the Required Quantity, Unit Price, and related Ongoing Annual Cost, if applicable."</f>
        <v>Please add any additional required/optional Ancillary Hardware proposed including the Required Quantity, Unit Price, and related Ongoing Annual Cost, if applicable.</v>
      </c>
      <c r="D3" s="284"/>
      <c r="E3" s="284"/>
      <c r="F3" s="307"/>
      <c r="G3" s="308"/>
      <c r="H3" s="142"/>
    </row>
    <row r="4" spans="1:8" s="1" customFormat="1" ht="30" customHeight="1">
      <c r="A4" s="142"/>
      <c r="B4" s="5" t="s">
        <v>88</v>
      </c>
      <c r="C4" s="33" t="s">
        <v>89</v>
      </c>
      <c r="D4" s="6" t="s">
        <v>90</v>
      </c>
      <c r="E4" s="6" t="str">
        <f>'Proposal Summary'!C4</f>
        <v>One-Time
Cost</v>
      </c>
      <c r="F4" s="6" t="str">
        <f>'Proposal Summary'!D4</f>
        <v>Ongoing
Annual Cost</v>
      </c>
      <c r="G4" s="10" t="str">
        <f>'Proposal Summary'!E4</f>
        <v>Comments</v>
      </c>
      <c r="H4" s="142"/>
    </row>
    <row r="5" spans="1:8" s="1" customFormat="1" ht="15" customHeight="1">
      <c r="A5" s="142"/>
      <c r="B5" s="129" t="str">
        <f>'Proposal Summary'!B5</f>
        <v>Core Scope - Financial Management, HR, and Utility Billing</v>
      </c>
      <c r="C5" s="93"/>
      <c r="D5" s="93"/>
      <c r="E5" s="93"/>
      <c r="F5" s="93"/>
      <c r="G5" s="130"/>
      <c r="H5" s="142"/>
    </row>
    <row r="6" spans="1:8">
      <c r="B6" s="194"/>
      <c r="C6" s="195"/>
      <c r="D6" s="196"/>
      <c r="E6" s="45">
        <f t="shared" ref="E6:E12" si="0">IF(ISNUMBER(C6*D6),C6*D6,"N/A")</f>
        <v>0</v>
      </c>
      <c r="F6" s="196"/>
      <c r="G6" s="197"/>
    </row>
    <row r="7" spans="1:8">
      <c r="B7" s="194"/>
      <c r="C7" s="195"/>
      <c r="D7" s="196"/>
      <c r="E7" s="45">
        <f t="shared" si="0"/>
        <v>0</v>
      </c>
      <c r="F7" s="196"/>
      <c r="G7" s="197"/>
    </row>
    <row r="8" spans="1:8">
      <c r="B8" s="194"/>
      <c r="C8" s="195"/>
      <c r="D8" s="196"/>
      <c r="E8" s="45">
        <f t="shared" si="0"/>
        <v>0</v>
      </c>
      <c r="F8" s="196"/>
      <c r="G8" s="197"/>
    </row>
    <row r="9" spans="1:8">
      <c r="B9" s="194"/>
      <c r="C9" s="195"/>
      <c r="D9" s="196"/>
      <c r="E9" s="45">
        <f t="shared" si="0"/>
        <v>0</v>
      </c>
      <c r="F9" s="196"/>
      <c r="G9" s="197"/>
    </row>
    <row r="10" spans="1:8">
      <c r="B10" s="194"/>
      <c r="C10" s="195"/>
      <c r="D10" s="196"/>
      <c r="E10" s="45">
        <f t="shared" si="0"/>
        <v>0</v>
      </c>
      <c r="F10" s="196"/>
      <c r="G10" s="197"/>
    </row>
    <row r="11" spans="1:8">
      <c r="B11" s="194"/>
      <c r="C11" s="195"/>
      <c r="D11" s="196"/>
      <c r="E11" s="45">
        <f t="shared" si="0"/>
        <v>0</v>
      </c>
      <c r="F11" s="196"/>
      <c r="G11" s="197"/>
    </row>
    <row r="12" spans="1:8">
      <c r="B12" s="194"/>
      <c r="C12" s="195"/>
      <c r="D12" s="196"/>
      <c r="E12" s="45">
        <f t="shared" si="0"/>
        <v>0</v>
      </c>
      <c r="F12" s="196"/>
      <c r="G12" s="197"/>
    </row>
    <row r="13" spans="1:8">
      <c r="B13" s="12" t="str">
        <f>'Proposal Summary'!B17</f>
        <v>Subtotal - Core Scope -  Components</v>
      </c>
      <c r="C13" s="16">
        <f>SUM(C6:C12)</f>
        <v>0</v>
      </c>
      <c r="D13" s="21"/>
      <c r="E13" s="21">
        <f>SUM(E6:E12)</f>
        <v>0</v>
      </c>
      <c r="F13" s="21">
        <f>SUM(F6:F12)</f>
        <v>0</v>
      </c>
      <c r="G13" s="30"/>
    </row>
    <row r="14" spans="1:8">
      <c r="B14" s="124" t="str">
        <f>'Proposal Summary'!B18</f>
        <v>Expanded Scope</v>
      </c>
      <c r="C14" s="125"/>
      <c r="D14" s="125"/>
      <c r="E14" s="125"/>
      <c r="F14" s="125"/>
      <c r="G14" s="126"/>
    </row>
    <row r="15" spans="1:8">
      <c r="B15" s="194"/>
      <c r="C15" s="195"/>
      <c r="D15" s="196"/>
      <c r="E15" s="45">
        <f t="shared" ref="E15:E21" si="1">IF(ISNUMBER(C15*D15),C15*D15,"N/A")</f>
        <v>0</v>
      </c>
      <c r="F15" s="196"/>
      <c r="G15" s="197"/>
    </row>
    <row r="16" spans="1:8">
      <c r="B16" s="194"/>
      <c r="C16" s="195"/>
      <c r="D16" s="196"/>
      <c r="E16" s="45">
        <f t="shared" si="1"/>
        <v>0</v>
      </c>
      <c r="F16" s="196"/>
      <c r="G16" s="197"/>
    </row>
    <row r="17" spans="1:8">
      <c r="B17" s="194"/>
      <c r="C17" s="195"/>
      <c r="D17" s="196"/>
      <c r="E17" s="45">
        <f t="shared" si="1"/>
        <v>0</v>
      </c>
      <c r="F17" s="196"/>
      <c r="G17" s="197"/>
    </row>
    <row r="18" spans="1:8">
      <c r="B18" s="194"/>
      <c r="C18" s="195"/>
      <c r="D18" s="196"/>
      <c r="E18" s="45">
        <f t="shared" si="1"/>
        <v>0</v>
      </c>
      <c r="F18" s="196"/>
      <c r="G18" s="197"/>
    </row>
    <row r="19" spans="1:8">
      <c r="B19" s="194"/>
      <c r="C19" s="195"/>
      <c r="D19" s="196"/>
      <c r="E19" s="45">
        <f t="shared" si="1"/>
        <v>0</v>
      </c>
      <c r="F19" s="196"/>
      <c r="G19" s="197"/>
    </row>
    <row r="20" spans="1:8">
      <c r="B20" s="194"/>
      <c r="C20" s="195"/>
      <c r="D20" s="196"/>
      <c r="E20" s="45">
        <f t="shared" si="1"/>
        <v>0</v>
      </c>
      <c r="F20" s="196"/>
      <c r="G20" s="197"/>
    </row>
    <row r="21" spans="1:8">
      <c r="B21" s="194"/>
      <c r="C21" s="195"/>
      <c r="D21" s="196"/>
      <c r="E21" s="45">
        <f t="shared" si="1"/>
        <v>0</v>
      </c>
      <c r="F21" s="196"/>
      <c r="G21" s="197"/>
    </row>
    <row r="22" spans="1:8">
      <c r="B22" s="11" t="str">
        <f>'Proposal Summary'!B30</f>
        <v>Subtotal - Expanded Scope Components</v>
      </c>
      <c r="C22" s="17">
        <f>SUM(C15:C21)</f>
        <v>0</v>
      </c>
      <c r="D22" s="22"/>
      <c r="E22" s="22">
        <f>SUM(E15:E21)</f>
        <v>0</v>
      </c>
      <c r="F22" s="22">
        <f>SUM(F15:F21)</f>
        <v>0</v>
      </c>
      <c r="G22" s="31"/>
    </row>
    <row r="23" spans="1:8" s="1" customFormat="1" ht="15" thickBot="1">
      <c r="A23" s="142"/>
      <c r="B23" s="3" t="s">
        <v>39</v>
      </c>
      <c r="C23" s="154">
        <f>C13+C22</f>
        <v>0</v>
      </c>
      <c r="D23" s="20"/>
      <c r="E23" s="20">
        <f>E13+E22</f>
        <v>0</v>
      </c>
      <c r="F23" s="20">
        <f>F13+F22</f>
        <v>0</v>
      </c>
      <c r="G23" s="32"/>
      <c r="H23" s="142"/>
    </row>
    <row r="24" spans="1:8" s="148" customFormat="1">
      <c r="A24" s="150"/>
      <c r="C24" s="245"/>
      <c r="H24" s="151"/>
    </row>
  </sheetData>
  <sheetProtection algorithmName="SHA-512" hashValue="jYHpeMnInccdKRHJosNHxq/NpW0daO/jhDyleAWlNByfISu9Gk7RmkqfH0MauUmsrYsr59fsRP/6uhv3yKxRCQ==" saltValue="RjdBrBDYoIa2sCybPB32Pg==" spinCount="100000" sheet="1" formatCells="0" formatRows="0"/>
  <mergeCells count="2">
    <mergeCell ref="B2:G2"/>
    <mergeCell ref="C3:G3"/>
  </mergeCells>
  <dataValidations count="1">
    <dataValidation type="decimal" operator="greaterThanOrEqual" allowBlank="1" showErrorMessage="1" errorTitle="Invalid Entry" error="Please enter numeric values only and type any text in the comments column." sqref="C6:D12 F6:F12 F15:F21 C15:D21" xr:uid="{00000000-0002-0000-0600-000000000000}">
      <formula1>0</formula1>
    </dataValidation>
  </dataValidations>
  <printOptions horizontalCentered="1"/>
  <pageMargins left="0.25" right="0.25" top="0.75" bottom="0.25" header="0.3" footer="0.3"/>
  <pageSetup fitToHeight="0" orientation="landscape" r:id="rId1"/>
  <headerFooter scaleWithDoc="0">
    <oddHeader>&amp;C&amp;"-,Bold"City of Panama City Beach, FL - ERP RFP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805" id="{EA454CDF-F83C-40C6-9B17-7F88D45E2123}">
            <xm:f>'Vendor Checklist'!$D$41='Vendor Checklist'!$AA$1</xm:f>
            <x14:dxf>
              <font>
                <color theme="0"/>
              </font>
            </x14:dxf>
          </x14:cfRule>
          <xm:sqref>C3:G3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3"/>
    <pageSetUpPr fitToPage="1"/>
  </sheetPr>
  <dimension ref="A1:G55"/>
  <sheetViews>
    <sheetView showGridLines="0" zoomScaleNormal="100" workbookViewId="0">
      <pane ySplit="4" topLeftCell="A5" activePane="bottomLeft" state="frozen"/>
      <selection pane="bottomLeft" activeCell="F6" sqref="F6"/>
      <selection activeCell="B25" sqref="B25"/>
    </sheetView>
  </sheetViews>
  <sheetFormatPr defaultColWidth="0" defaultRowHeight="14.45" zeroHeight="1"/>
  <cols>
    <col min="1" max="1" width="3.5703125" style="133" customWidth="1"/>
    <col min="2" max="2" width="41.85546875" customWidth="1"/>
    <col min="3" max="5" width="12.5703125" customWidth="1"/>
    <col min="6" max="6" width="53.5703125" customWidth="1"/>
    <col min="7" max="7" width="3.5703125" style="133" customWidth="1"/>
    <col min="8" max="16384" width="9.140625" hidden="1"/>
  </cols>
  <sheetData>
    <row r="1" spans="1:7" s="134" customFormat="1" ht="15" thickBot="1">
      <c r="A1" s="131"/>
      <c r="G1" s="135"/>
    </row>
    <row r="2" spans="1:7" s="1" customFormat="1" ht="20.100000000000001" customHeight="1">
      <c r="A2" s="132"/>
      <c r="B2" s="286" t="str">
        <f>'Vendor Checklist'!D6</f>
        <v>Vendor Name</v>
      </c>
      <c r="C2" s="287"/>
      <c r="D2" s="287"/>
      <c r="E2" s="309"/>
      <c r="F2" s="288"/>
      <c r="G2" s="132"/>
    </row>
    <row r="3" spans="1:7" s="1" customFormat="1" ht="30" customHeight="1">
      <c r="A3" s="132"/>
      <c r="B3" s="70" t="s">
        <v>91</v>
      </c>
      <c r="C3" s="297" t="str">
        <f>"Please complete the Estimated Hours and Hourly Rate for " &amp; B3 &amp; ", indicating any additional info or 'No Bid' in the Comments column.  Additional proposed modules can be added in the 'Module Summary' Tab."</f>
        <v>Please complete the Estimated Hours and Hourly Rate for Implementation Services, indicating any additional info or 'No Bid' in the Comments column.  Additional proposed modules can be added in the 'Module Summary' Tab.</v>
      </c>
      <c r="D3" s="298"/>
      <c r="E3" s="298"/>
      <c r="F3" s="310"/>
      <c r="G3" s="132"/>
    </row>
    <row r="4" spans="1:7" s="1" customFormat="1" ht="30" customHeight="1">
      <c r="A4" s="132"/>
      <c r="B4" s="71" t="s">
        <v>29</v>
      </c>
      <c r="C4" s="69" t="s">
        <v>92</v>
      </c>
      <c r="D4" s="69" t="s">
        <v>93</v>
      </c>
      <c r="E4" s="162" t="s">
        <v>94</v>
      </c>
      <c r="F4" s="72" t="s">
        <v>32</v>
      </c>
      <c r="G4" s="132"/>
    </row>
    <row r="5" spans="1:7" s="1" customFormat="1" ht="15" customHeight="1">
      <c r="A5" s="132"/>
      <c r="B5" s="163" t="str">
        <f>'Proposal Summary'!B5</f>
        <v>Core Scope - Financial Management, HR, and Utility Billing</v>
      </c>
      <c r="C5" s="93"/>
      <c r="D5" s="93"/>
      <c r="E5" s="93"/>
      <c r="F5" s="94"/>
      <c r="G5" s="132"/>
    </row>
    <row r="6" spans="1:7">
      <c r="B6" s="216" t="str">
        <f>IF('Module Information'!B6="","",'Module Information'!B6)</f>
        <v>Accounts Payable</v>
      </c>
      <c r="C6" s="64"/>
      <c r="D6" s="63"/>
      <c r="E6" s="48">
        <f>IF(ISNUMBER(C6*D6),C6*D6,"N/A")</f>
        <v>0</v>
      </c>
      <c r="F6" s="192"/>
    </row>
    <row r="7" spans="1:7">
      <c r="B7" s="216" t="str">
        <f>IF('Module Information'!B7="","",'Module Information'!B7)</f>
        <v>Accounts Receivable</v>
      </c>
      <c r="C7" s="64"/>
      <c r="D7" s="63"/>
      <c r="E7" s="48">
        <f t="shared" ref="E7:E27" si="0">IF(ISNUMBER(C7*D7),C7*D7,"N/A")</f>
        <v>0</v>
      </c>
      <c r="F7" s="192"/>
    </row>
    <row r="8" spans="1:7">
      <c r="B8" s="216" t="str">
        <f>IF('Module Information'!B8="","",'Module Information'!B8)</f>
        <v>Bank Reconciliation</v>
      </c>
      <c r="C8" s="64"/>
      <c r="D8" s="63"/>
      <c r="E8" s="48">
        <f t="shared" si="0"/>
        <v>0</v>
      </c>
      <c r="F8" s="192"/>
    </row>
    <row r="9" spans="1:7">
      <c r="B9" s="216" t="str">
        <f>IF('Module Information'!B9="","",'Module Information'!B9)</f>
        <v>Budget</v>
      </c>
      <c r="C9" s="64"/>
      <c r="D9" s="63"/>
      <c r="E9" s="48">
        <f t="shared" si="0"/>
        <v>0</v>
      </c>
      <c r="F9" s="192"/>
    </row>
    <row r="10" spans="1:7">
      <c r="B10" s="216" t="str">
        <f>IF('Module Information'!B10="","",'Module Information'!B10)</f>
        <v>Cash Receipting</v>
      </c>
      <c r="C10" s="64"/>
      <c r="D10" s="63"/>
      <c r="E10" s="48">
        <f t="shared" si="0"/>
        <v>0</v>
      </c>
      <c r="F10" s="192"/>
    </row>
    <row r="11" spans="1:7">
      <c r="B11" s="216" t="str">
        <f>IF('Module Information'!B11="","",'Module Information'!B11)</f>
        <v>Fixed Assets</v>
      </c>
      <c r="C11" s="64"/>
      <c r="D11" s="63"/>
      <c r="E11" s="48">
        <f t="shared" si="0"/>
        <v>0</v>
      </c>
      <c r="F11" s="192"/>
    </row>
    <row r="12" spans="1:7">
      <c r="B12" s="216" t="str">
        <f>IF('Module Information'!B12="","",'Module Information'!B12)</f>
        <v>General Ledger</v>
      </c>
      <c r="C12" s="64"/>
      <c r="D12" s="63"/>
      <c r="E12" s="48">
        <f t="shared" si="0"/>
        <v>0</v>
      </c>
      <c r="F12" s="192"/>
    </row>
    <row r="13" spans="1:7">
      <c r="B13" s="216" t="str">
        <f>IF('Module Information'!B13="","",'Module Information'!B13)</f>
        <v>Grant and Project Accounting</v>
      </c>
      <c r="C13" s="64"/>
      <c r="D13" s="63"/>
      <c r="E13" s="48">
        <f t="shared" si="0"/>
        <v>0</v>
      </c>
      <c r="F13" s="192"/>
    </row>
    <row r="14" spans="1:7">
      <c r="B14" s="216" t="str">
        <f>IF('Module Information'!B14="","",'Module Information'!B14)</f>
        <v>Purchasing</v>
      </c>
      <c r="C14" s="64"/>
      <c r="D14" s="63"/>
      <c r="E14" s="48">
        <f t="shared" si="0"/>
        <v>0</v>
      </c>
      <c r="F14" s="192"/>
    </row>
    <row r="15" spans="1:7">
      <c r="B15" s="216" t="str">
        <f>IF('Module Information'!B15="","",'Module Information'!B15)</f>
        <v>Treasury</v>
      </c>
      <c r="C15" s="64"/>
      <c r="D15" s="63"/>
      <c r="E15" s="48">
        <f t="shared" si="0"/>
        <v>0</v>
      </c>
      <c r="F15" s="192"/>
    </row>
    <row r="16" spans="1:7">
      <c r="B16" s="216" t="str">
        <f>IF('Module Information'!B16="","",'Module Information'!B16)</f>
        <v>Core HR</v>
      </c>
      <c r="C16" s="64"/>
      <c r="D16" s="63"/>
      <c r="E16" s="48">
        <f t="shared" si="0"/>
        <v>0</v>
      </c>
      <c r="F16" s="192"/>
    </row>
    <row r="17" spans="2:6">
      <c r="B17" s="216" t="str">
        <f>IF('Module Information'!B17="","",'Module Information'!B17)</f>
        <v>Employee Benefits</v>
      </c>
      <c r="C17" s="64"/>
      <c r="D17" s="63"/>
      <c r="E17" s="48">
        <f t="shared" si="0"/>
        <v>0</v>
      </c>
      <c r="F17" s="192"/>
    </row>
    <row r="18" spans="2:6">
      <c r="B18" s="216" t="str">
        <f>IF('Module Information'!B18="","",'Module Information'!B18)</f>
        <v>Employee Self-Service</v>
      </c>
      <c r="C18" s="64"/>
      <c r="D18" s="63"/>
      <c r="E18" s="48">
        <f t="shared" si="0"/>
        <v>0</v>
      </c>
      <c r="F18" s="192"/>
    </row>
    <row r="19" spans="2:6">
      <c r="B19" s="216" t="str">
        <f>IF('Module Information'!B19="","",'Module Information'!B19)</f>
        <v>Payroll</v>
      </c>
      <c r="C19" s="64"/>
      <c r="D19" s="63"/>
      <c r="E19" s="48">
        <f t="shared" ref="E19" si="1">IF(ISNUMBER(C19*D19),C19*D19,"N/A")</f>
        <v>0</v>
      </c>
      <c r="F19" s="192"/>
    </row>
    <row r="20" spans="2:6">
      <c r="B20" s="216" t="str">
        <f>IF('Module Information'!B20="","",'Module Information'!B20)</f>
        <v>Performance Management</v>
      </c>
      <c r="C20" s="64"/>
      <c r="D20" s="63"/>
      <c r="E20" s="48">
        <f t="shared" si="0"/>
        <v>0</v>
      </c>
      <c r="F20" s="192"/>
    </row>
    <row r="21" spans="2:6">
      <c r="B21" s="216" t="str">
        <f>IF('Module Information'!B21="","",'Module Information'!B21)</f>
        <v>Personnel Actions</v>
      </c>
      <c r="C21" s="64"/>
      <c r="D21" s="63"/>
      <c r="E21" s="48">
        <f t="shared" si="0"/>
        <v>0</v>
      </c>
      <c r="F21" s="192"/>
    </row>
    <row r="22" spans="2:6">
      <c r="B22" s="216" t="str">
        <f>IF('Module Information'!B22="","",'Module Information'!B22)</f>
        <v>Position Control</v>
      </c>
      <c r="C22" s="64"/>
      <c r="D22" s="63"/>
      <c r="E22" s="48">
        <f t="shared" si="0"/>
        <v>0</v>
      </c>
      <c r="F22" s="192"/>
    </row>
    <row r="23" spans="2:6">
      <c r="B23" s="216" t="str">
        <f>IF('Module Information'!B23="","",'Module Information'!B23)</f>
        <v>Time and Attendance</v>
      </c>
      <c r="C23" s="64"/>
      <c r="D23" s="63"/>
      <c r="E23" s="48">
        <f t="shared" si="0"/>
        <v>0</v>
      </c>
      <c r="F23" s="192"/>
    </row>
    <row r="24" spans="2:6">
      <c r="B24" s="216" t="str">
        <f>IF('Module Information'!B24="","",'Module Information'!B24)</f>
        <v>Utility Account Management</v>
      </c>
      <c r="C24" s="64"/>
      <c r="D24" s="63"/>
      <c r="E24" s="48">
        <f t="shared" si="0"/>
        <v>0</v>
      </c>
      <c r="F24" s="192"/>
    </row>
    <row r="25" spans="2:6">
      <c r="B25" s="216" t="str">
        <f>IF('Module Information'!B25="","",'Module Information'!B25)</f>
        <v>Utility Billing</v>
      </c>
      <c r="C25" s="64"/>
      <c r="D25" s="63"/>
      <c r="E25" s="48">
        <f t="shared" si="0"/>
        <v>0</v>
      </c>
      <c r="F25" s="192"/>
    </row>
    <row r="26" spans="2:6">
      <c r="B26" s="216" t="str">
        <f>IF('Module Information'!B26="","",'Module Information'!B26)</f>
        <v>Utility Customer Portal</v>
      </c>
      <c r="C26" s="64"/>
      <c r="D26" s="63"/>
      <c r="E26" s="48">
        <f t="shared" si="0"/>
        <v>0</v>
      </c>
      <c r="F26" s="192"/>
    </row>
    <row r="27" spans="2:6">
      <c r="B27" s="216" t="str">
        <f>IF('Module Information'!B27="","",'Module Information'!B27)</f>
        <v>Utility Device Management</v>
      </c>
      <c r="C27" s="64"/>
      <c r="D27" s="63"/>
      <c r="E27" s="48">
        <f t="shared" si="0"/>
        <v>0</v>
      </c>
      <c r="F27" s="192"/>
    </row>
    <row r="28" spans="2:6">
      <c r="B28" s="216" t="str">
        <f>IF('Module Information'!B28="","",'Module Information'!B28)</f>
        <v>Utility Service Orders</v>
      </c>
      <c r="C28" s="64"/>
      <c r="D28" s="63"/>
      <c r="E28" s="48">
        <f t="shared" ref="E28:E35" si="2">IF(ISNUMBER(C28*D28),C28*D28,"N/A")</f>
        <v>0</v>
      </c>
      <c r="F28" s="192"/>
    </row>
    <row r="29" spans="2:6">
      <c r="B29" s="216" t="str">
        <f>IF('Module Information'!B29="","",'Module Information'!B29)</f>
        <v>Data Analytics</v>
      </c>
      <c r="C29" s="64"/>
      <c r="D29" s="63"/>
      <c r="E29" s="48">
        <f t="shared" si="2"/>
        <v>0</v>
      </c>
      <c r="F29" s="192"/>
    </row>
    <row r="30" spans="2:6">
      <c r="B30" s="216" t="str">
        <f>IF('Module Information'!B30="","",'Module Information'!B30)</f>
        <v>Reporting</v>
      </c>
      <c r="C30" s="64"/>
      <c r="D30" s="63"/>
      <c r="E30" s="48">
        <f t="shared" si="2"/>
        <v>0</v>
      </c>
      <c r="F30" s="192"/>
    </row>
    <row r="31" spans="2:6">
      <c r="B31" s="254" t="str">
        <f>IF('Module Information'!B31="","",'Module Information'!B31)</f>
        <v/>
      </c>
      <c r="C31" s="64"/>
      <c r="D31" s="63"/>
      <c r="E31" s="48">
        <f t="shared" si="2"/>
        <v>0</v>
      </c>
      <c r="F31" s="192"/>
    </row>
    <row r="32" spans="2:6">
      <c r="B32" s="254" t="str">
        <f>IF('Module Information'!B32="","",'Module Information'!B32)</f>
        <v/>
      </c>
      <c r="C32" s="64"/>
      <c r="D32" s="63"/>
      <c r="E32" s="48">
        <f t="shared" si="2"/>
        <v>0</v>
      </c>
      <c r="F32" s="192"/>
    </row>
    <row r="33" spans="2:6">
      <c r="B33" s="254" t="str">
        <f>IF('Module Information'!B33="","",'Module Information'!B33)</f>
        <v/>
      </c>
      <c r="C33" s="64"/>
      <c r="D33" s="63"/>
      <c r="E33" s="48">
        <f t="shared" si="2"/>
        <v>0</v>
      </c>
      <c r="F33" s="192"/>
    </row>
    <row r="34" spans="2:6">
      <c r="B34" s="254" t="str">
        <f>IF('Module Information'!B34="","",'Module Information'!B34)</f>
        <v/>
      </c>
      <c r="C34" s="64"/>
      <c r="D34" s="63"/>
      <c r="E34" s="48">
        <f t="shared" si="2"/>
        <v>0</v>
      </c>
      <c r="F34" s="192"/>
    </row>
    <row r="35" spans="2:6">
      <c r="B35" s="254" t="str">
        <f>IF('Module Information'!B35="","",'Module Information'!B35)</f>
        <v/>
      </c>
      <c r="C35" s="64"/>
      <c r="D35" s="63"/>
      <c r="E35" s="48">
        <f t="shared" si="2"/>
        <v>0</v>
      </c>
      <c r="F35" s="192"/>
    </row>
    <row r="36" spans="2:6">
      <c r="B36" s="155" t="str">
        <f>'Proposal Summary'!B17</f>
        <v>Subtotal - Core Scope -  Components</v>
      </c>
      <c r="C36" s="16">
        <f>SUM(C6:C35)</f>
        <v>0</v>
      </c>
      <c r="D36" s="2"/>
      <c r="E36" s="23">
        <f>SUM(E6:E35)</f>
        <v>0</v>
      </c>
      <c r="F36" s="156"/>
    </row>
    <row r="37" spans="2:6">
      <c r="B37" s="164" t="str">
        <f>'Proposal Summary'!B18</f>
        <v>Expanded Scope</v>
      </c>
      <c r="C37" s="125"/>
      <c r="D37" s="125"/>
      <c r="E37" s="125"/>
      <c r="F37" s="165"/>
    </row>
    <row r="38" spans="2:6">
      <c r="B38" s="216" t="str">
        <f>IF('Module Information'!B38="","",'Module Information'!B38)</f>
        <v>Address Management</v>
      </c>
      <c r="C38" s="64"/>
      <c r="D38" s="63"/>
      <c r="E38" s="48">
        <f t="shared" ref="E38:E52" si="3">IF(ISNUMBER(C38*D38),C38*D38,"N/A")</f>
        <v>0</v>
      </c>
      <c r="F38" s="192"/>
    </row>
    <row r="39" spans="2:6">
      <c r="B39" s="216" t="str">
        <f>IF('Module Information'!B39="","",'Module Information'!B39)</f>
        <v>Business Licensing</v>
      </c>
      <c r="C39" s="64"/>
      <c r="D39" s="63"/>
      <c r="E39" s="48">
        <f t="shared" si="3"/>
        <v>0</v>
      </c>
      <c r="F39" s="192"/>
    </row>
    <row r="40" spans="2:6">
      <c r="B40" s="216" t="str">
        <f>IF('Module Information'!B40="","",'Module Information'!B40)</f>
        <v>Business Permitting</v>
      </c>
      <c r="C40" s="64"/>
      <c r="D40" s="63"/>
      <c r="E40" s="48">
        <f t="shared" si="3"/>
        <v>0</v>
      </c>
      <c r="F40" s="192"/>
    </row>
    <row r="41" spans="2:6">
      <c r="B41" s="216" t="str">
        <f>IF('Module Information'!B41="","",'Module Information'!B41)</f>
        <v>Code Enforcement</v>
      </c>
      <c r="C41" s="64"/>
      <c r="D41" s="63"/>
      <c r="E41" s="48">
        <f t="shared" si="3"/>
        <v>0</v>
      </c>
      <c r="F41" s="192"/>
    </row>
    <row r="42" spans="2:6">
      <c r="B42" s="216" t="str">
        <f>IF('Module Information'!B42="","",'Module Information'!B42)</f>
        <v>Risk Management</v>
      </c>
      <c r="C42" s="64"/>
      <c r="D42" s="63"/>
      <c r="E42" s="48">
        <f t="shared" si="3"/>
        <v>0</v>
      </c>
      <c r="F42" s="192"/>
    </row>
    <row r="43" spans="2:6">
      <c r="B43" s="216" t="str">
        <f>IF('Module Information'!B43="","",'Module Information'!B43)</f>
        <v>Contract Management</v>
      </c>
      <c r="C43" s="64"/>
      <c r="D43" s="63"/>
      <c r="E43" s="48">
        <f t="shared" si="3"/>
        <v>0</v>
      </c>
      <c r="F43" s="192"/>
    </row>
    <row r="44" spans="2:6">
      <c r="B44" s="216" t="str">
        <f>IF('Module Information'!B44="","",'Module Information'!B44)</f>
        <v>Learning Management</v>
      </c>
      <c r="C44" s="64"/>
      <c r="D44" s="63"/>
      <c r="E44" s="48">
        <f t="shared" si="3"/>
        <v>0</v>
      </c>
      <c r="F44" s="192"/>
    </row>
    <row r="45" spans="2:6">
      <c r="B45" s="216" t="str">
        <f>IF('Module Information'!B45="","",'Module Information'!B45)</f>
        <v>Offboarding</v>
      </c>
      <c r="C45" s="64"/>
      <c r="D45" s="63"/>
      <c r="E45" s="48">
        <f t="shared" si="3"/>
        <v>0</v>
      </c>
      <c r="F45" s="192"/>
    </row>
    <row r="46" spans="2:6">
      <c r="B46" s="216" t="str">
        <f>IF('Module Information'!B46="","",'Module Information'!B46)</f>
        <v>Recruiting</v>
      </c>
      <c r="C46" s="64"/>
      <c r="D46" s="63"/>
      <c r="E46" s="48">
        <f t="shared" si="3"/>
        <v>0</v>
      </c>
      <c r="F46" s="192"/>
    </row>
    <row r="47" spans="2:6">
      <c r="B47" s="216" t="str">
        <f>IF('Module Information'!B47="","",'Module Information'!B47)</f>
        <v>Succession Planning</v>
      </c>
      <c r="C47" s="64"/>
      <c r="D47" s="63"/>
      <c r="E47" s="48">
        <f t="shared" si="3"/>
        <v>0</v>
      </c>
      <c r="F47" s="192"/>
    </row>
    <row r="48" spans="2:6">
      <c r="B48" s="216" t="str">
        <f>IF('Module Information'!B48="","",'Module Information'!B48)</f>
        <v/>
      </c>
      <c r="C48" s="64"/>
      <c r="D48" s="63"/>
      <c r="E48" s="48">
        <f t="shared" si="3"/>
        <v>0</v>
      </c>
      <c r="F48" s="192"/>
    </row>
    <row r="49" spans="1:7">
      <c r="B49" s="216" t="str">
        <f>IF('Module Information'!B49="","",'Module Information'!B49)</f>
        <v/>
      </c>
      <c r="C49" s="64"/>
      <c r="D49" s="63"/>
      <c r="E49" s="48">
        <f t="shared" si="3"/>
        <v>0</v>
      </c>
      <c r="F49" s="192"/>
    </row>
    <row r="50" spans="1:7">
      <c r="B50" s="216" t="str">
        <f>IF('Module Information'!B50="","",'Module Information'!B50)</f>
        <v/>
      </c>
      <c r="C50" s="64"/>
      <c r="D50" s="63"/>
      <c r="E50" s="48">
        <f t="shared" si="3"/>
        <v>0</v>
      </c>
      <c r="F50" s="192"/>
    </row>
    <row r="51" spans="1:7">
      <c r="B51" s="216" t="str">
        <f>IF('Module Information'!B51="","",'Module Information'!B51)</f>
        <v/>
      </c>
      <c r="C51" s="64"/>
      <c r="D51" s="63"/>
      <c r="E51" s="48">
        <f t="shared" si="3"/>
        <v>0</v>
      </c>
      <c r="F51" s="192"/>
    </row>
    <row r="52" spans="1:7">
      <c r="B52" s="216" t="str">
        <f>IF('Module Information'!B52="","",'Module Information'!B52)</f>
        <v/>
      </c>
      <c r="C52" s="64"/>
      <c r="D52" s="63"/>
      <c r="E52" s="48">
        <f t="shared" si="3"/>
        <v>0</v>
      </c>
      <c r="F52" s="192"/>
    </row>
    <row r="53" spans="1:7">
      <c r="B53" s="157" t="str">
        <f>'Proposal Summary'!B30</f>
        <v>Subtotal - Expanded Scope Components</v>
      </c>
      <c r="C53" s="17">
        <f>SUM(C38:C52)</f>
        <v>0</v>
      </c>
      <c r="D53" s="22"/>
      <c r="E53" s="24">
        <f>SUM(E38:E52)</f>
        <v>0</v>
      </c>
      <c r="F53" s="158"/>
    </row>
    <row r="54" spans="1:7" s="1" customFormat="1" ht="15" thickBot="1">
      <c r="A54" s="132"/>
      <c r="B54" s="159" t="str">
        <f>'Proposal Summary'!B31</f>
        <v>Grand Total</v>
      </c>
      <c r="C54" s="166">
        <f>C53+C36</f>
        <v>0</v>
      </c>
      <c r="D54" s="160"/>
      <c r="E54" s="167">
        <f>E53+E36</f>
        <v>0</v>
      </c>
      <c r="F54" s="161"/>
      <c r="G54" s="132"/>
    </row>
    <row r="55" spans="1:7" s="148" customFormat="1">
      <c r="A55" s="208"/>
      <c r="G55" s="209"/>
    </row>
  </sheetData>
  <sheetProtection algorithmName="SHA-512" hashValue="GCWW9f37w0BveaORA9TbtJ2JbxyPBzqpwKQBWMfw1saGj7Y6YMYKMYIH9AjstoVu5pAS3kUDvjd+6LTQNnn02g==" saltValue="wO1Z/SehC7NEEVCHPSHHxQ==" spinCount="100000" sheet="1" formatCells="0" formatRows="0"/>
  <mergeCells count="2">
    <mergeCell ref="B2:F2"/>
    <mergeCell ref="C3:F3"/>
  </mergeCells>
  <dataValidations count="1">
    <dataValidation type="decimal" operator="greaterThanOrEqual" allowBlank="1" showErrorMessage="1" errorTitle="Invalid Entry" error="Please enter numeric values only and type any text in the comments column." sqref="C38:D52 C6:D35" xr:uid="{00000000-0002-0000-0700-000000000000}">
      <formula1>0</formula1>
    </dataValidation>
  </dataValidations>
  <printOptions horizontalCentered="1"/>
  <pageMargins left="0.25" right="0.25" top="0.75" bottom="0.25" header="0.3" footer="0.3"/>
  <pageSetup fitToHeight="0" orientation="landscape" r:id="rId1"/>
  <headerFooter scaleWithDoc="0">
    <oddHeader>&amp;C&amp;"-,Bold"City of Panama City Beach, FL - ERP RFP
&amp;"-,Italic"&amp;10Pricing Forms - &amp;A</oddHeader>
  </headerFooter>
  <ignoredErrors>
    <ignoredError sqref="B6:B30 B38:B52" unlockedFormula="1"/>
  </ignoredErrors>
  <extLst>
    <ext xmlns:x14="http://schemas.microsoft.com/office/spreadsheetml/2009/9/main" uri="{78C0D931-6437-407d-A8EE-F0AAD7539E65}">
      <x14:conditionalFormattings>
        <x14:conditionalFormatting xmlns:xm="http://schemas.microsoft.com/office/excel/2006/main">
          <x14:cfRule type="expression" priority="806" id="{887F72AF-78D0-48F6-BC7E-38C0035222C2}">
            <xm:f>'Vendor Checklist'!$D$41='Vendor Checklist'!$AA$1</xm:f>
            <x14:dxf>
              <font>
                <b/>
                <i val="0"/>
                <color theme="0"/>
              </font>
              <fill>
                <patternFill>
                  <bgColor theme="1"/>
                </patternFill>
              </fill>
            </x14:dxf>
          </x14:cfRule>
          <xm:sqref>C38:D52 C6:D35</xm:sqref>
        </x14:conditionalFormatting>
        <x14:conditionalFormatting xmlns:xm="http://schemas.microsoft.com/office/excel/2006/main">
          <x14:cfRule type="expression" priority="809" id="{903EA378-2981-4B8C-BE4C-58044FABC235}">
            <xm:f>'Vendor Checklist'!$D$41='Vendor Checklist'!$AA$1</xm:f>
            <x14:dxf>
              <font>
                <color theme="0"/>
              </font>
            </x14:dxf>
          </x14:cfRule>
          <xm:sqref>C3:F3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3"/>
    <pageSetUpPr fitToPage="1"/>
  </sheetPr>
  <dimension ref="A1:J55"/>
  <sheetViews>
    <sheetView showGridLines="0" zoomScale="77" zoomScaleNormal="77" workbookViewId="0">
      <pane ySplit="4" topLeftCell="A5" activePane="bottomLeft" state="frozen"/>
      <selection pane="bottomLeft" activeCell="H6" sqref="H6"/>
      <selection activeCell="B25" sqref="B25"/>
    </sheetView>
  </sheetViews>
  <sheetFormatPr defaultColWidth="0" defaultRowHeight="14.45" zeroHeight="1"/>
  <cols>
    <col min="1" max="1" width="3.5703125" style="149" customWidth="1"/>
    <col min="2" max="2" width="41.85546875" customWidth="1"/>
    <col min="3" max="3" width="20.5703125" style="225" customWidth="1"/>
    <col min="4" max="7" width="12.5703125" customWidth="1"/>
    <col min="8" max="8" width="53.5703125" customWidth="1"/>
    <col min="9" max="9" width="3.5703125" style="149" customWidth="1"/>
    <col min="10" max="10" width="0" hidden="1" customWidth="1"/>
    <col min="11" max="16384" width="9.140625" hidden="1"/>
  </cols>
  <sheetData>
    <row r="1" spans="1:9" s="148" customFormat="1" ht="15" thickBot="1">
      <c r="A1" s="152"/>
      <c r="C1" s="244"/>
      <c r="I1" s="153"/>
    </row>
    <row r="2" spans="1:9" s="1" customFormat="1" ht="20.100000000000001" customHeight="1">
      <c r="A2" s="142"/>
      <c r="B2" s="314" t="str">
        <f>'Vendor Checklist'!D6</f>
        <v>Vendor Name</v>
      </c>
      <c r="C2" s="315"/>
      <c r="D2" s="315"/>
      <c r="E2" s="315"/>
      <c r="F2" s="315"/>
      <c r="G2" s="315"/>
      <c r="H2" s="316"/>
      <c r="I2" s="142"/>
    </row>
    <row r="3" spans="1:9" s="1" customFormat="1" ht="30" customHeight="1">
      <c r="A3" s="142"/>
      <c r="B3" s="70" t="s">
        <v>35</v>
      </c>
      <c r="C3" s="226"/>
      <c r="D3" s="311" t="str">
        <f>"Please complete the Estimated Hours and Hourly Rate for " &amp; B3 &amp; ", indicating any additional info or 'No Bid' in the Comments column.  Additional proposed modules can be added in the 'Module Summary' Tab."</f>
        <v>Please complete the Estimated Hours and Hourly Rate for Training Services, indicating any additional info or 'No Bid' in the Comments column.  Additional proposed modules can be added in the 'Module Summary' Tab.</v>
      </c>
      <c r="E3" s="312"/>
      <c r="F3" s="312"/>
      <c r="G3" s="312"/>
      <c r="H3" s="313"/>
      <c r="I3" s="142"/>
    </row>
    <row r="4" spans="1:9" s="1" customFormat="1" ht="30" customHeight="1">
      <c r="A4" s="142"/>
      <c r="B4" s="71" t="s">
        <v>29</v>
      </c>
      <c r="C4" s="80" t="s">
        <v>95</v>
      </c>
      <c r="D4" s="69" t="str">
        <f>'Implementation Services'!C4</f>
        <v>Estimated Hours</v>
      </c>
      <c r="E4" s="69" t="str">
        <f>'Implementation Services'!D4</f>
        <v>Hourly Rate</v>
      </c>
      <c r="F4" s="69" t="str">
        <f>'Implementation Services'!E4</f>
        <v>One-Time Cost</v>
      </c>
      <c r="G4" s="162" t="s">
        <v>96</v>
      </c>
      <c r="H4" s="72" t="s">
        <v>32</v>
      </c>
      <c r="I4" s="142"/>
    </row>
    <row r="5" spans="1:9" s="1" customFormat="1" ht="15" customHeight="1">
      <c r="A5" s="142"/>
      <c r="B5" s="163" t="str">
        <f>'Proposal Summary'!B5</f>
        <v>Core Scope - Financial Management, HR, and Utility Billing</v>
      </c>
      <c r="C5" s="227"/>
      <c r="D5" s="93"/>
      <c r="E5" s="93"/>
      <c r="F5" s="93"/>
      <c r="G5" s="93"/>
      <c r="H5" s="94"/>
      <c r="I5" s="142"/>
    </row>
    <row r="6" spans="1:9">
      <c r="B6" s="216" t="str">
        <f>IF('Module Information'!B6="","",'Module Information'!B6)</f>
        <v>Accounts Payable</v>
      </c>
      <c r="C6" s="228"/>
      <c r="D6" s="64"/>
      <c r="E6" s="63"/>
      <c r="F6" s="48">
        <f>IF(ISNUMBER(D6*E6),D6*E6,"N/A")</f>
        <v>0</v>
      </c>
      <c r="G6" s="63"/>
      <c r="H6" s="192"/>
    </row>
    <row r="7" spans="1:9">
      <c r="B7" s="216" t="str">
        <f>IF('Module Information'!B7="","",'Module Information'!B7)</f>
        <v>Accounts Receivable</v>
      </c>
      <c r="C7" s="228"/>
      <c r="D7" s="64"/>
      <c r="E7" s="63"/>
      <c r="F7" s="48">
        <f t="shared" ref="F7:F27" si="0">IF(ISNUMBER(D7*E7),D7*E7,"N/A")</f>
        <v>0</v>
      </c>
      <c r="G7" s="63"/>
      <c r="H7" s="192"/>
    </row>
    <row r="8" spans="1:9">
      <c r="B8" s="216" t="str">
        <f>IF('Module Information'!B8="","",'Module Information'!B8)</f>
        <v>Bank Reconciliation</v>
      </c>
      <c r="C8" s="228"/>
      <c r="D8" s="64"/>
      <c r="E8" s="64"/>
      <c r="F8" s="48">
        <f t="shared" si="0"/>
        <v>0</v>
      </c>
      <c r="G8" s="63"/>
      <c r="H8" s="192"/>
    </row>
    <row r="9" spans="1:9">
      <c r="B9" s="216" t="str">
        <f>IF('Module Information'!B9="","",'Module Information'!B9)</f>
        <v>Budget</v>
      </c>
      <c r="C9" s="228"/>
      <c r="D9" s="64"/>
      <c r="E9" s="64"/>
      <c r="F9" s="48">
        <f t="shared" si="0"/>
        <v>0</v>
      </c>
      <c r="G9" s="63"/>
      <c r="H9" s="192"/>
    </row>
    <row r="10" spans="1:9">
      <c r="B10" s="216" t="str">
        <f>IF('Module Information'!B10="","",'Module Information'!B10)</f>
        <v>Cash Receipting</v>
      </c>
      <c r="C10" s="228"/>
      <c r="D10" s="64"/>
      <c r="E10" s="64"/>
      <c r="F10" s="48">
        <f t="shared" si="0"/>
        <v>0</v>
      </c>
      <c r="G10" s="63"/>
      <c r="H10" s="192"/>
    </row>
    <row r="11" spans="1:9">
      <c r="B11" s="216" t="str">
        <f>IF('Module Information'!B11="","",'Module Information'!B11)</f>
        <v>Fixed Assets</v>
      </c>
      <c r="C11" s="228"/>
      <c r="D11" s="64"/>
      <c r="E11" s="64"/>
      <c r="F11" s="48">
        <f t="shared" si="0"/>
        <v>0</v>
      </c>
      <c r="G11" s="63"/>
      <c r="H11" s="192"/>
    </row>
    <row r="12" spans="1:9">
      <c r="B12" s="216" t="str">
        <f>IF('Module Information'!B12="","",'Module Information'!B12)</f>
        <v>General Ledger</v>
      </c>
      <c r="C12" s="228"/>
      <c r="D12" s="64"/>
      <c r="E12" s="64"/>
      <c r="F12" s="48">
        <f t="shared" si="0"/>
        <v>0</v>
      </c>
      <c r="G12" s="63"/>
      <c r="H12" s="192"/>
    </row>
    <row r="13" spans="1:9">
      <c r="B13" s="216" t="str">
        <f>IF('Module Information'!B13="","",'Module Information'!B13)</f>
        <v>Grant and Project Accounting</v>
      </c>
      <c r="C13" s="228"/>
      <c r="D13" s="64"/>
      <c r="E13" s="64"/>
      <c r="F13" s="48">
        <f t="shared" si="0"/>
        <v>0</v>
      </c>
      <c r="G13" s="63"/>
      <c r="H13" s="192"/>
    </row>
    <row r="14" spans="1:9">
      <c r="B14" s="216" t="str">
        <f>IF('Module Information'!B14="","",'Module Information'!B14)</f>
        <v>Purchasing</v>
      </c>
      <c r="C14" s="228"/>
      <c r="D14" s="64"/>
      <c r="E14" s="64"/>
      <c r="F14" s="48">
        <f t="shared" si="0"/>
        <v>0</v>
      </c>
      <c r="G14" s="63"/>
      <c r="H14" s="192"/>
    </row>
    <row r="15" spans="1:9">
      <c r="B15" s="216" t="str">
        <f>IF('Module Information'!B15="","",'Module Information'!B15)</f>
        <v>Treasury</v>
      </c>
      <c r="C15" s="228"/>
      <c r="D15" s="64"/>
      <c r="E15" s="64"/>
      <c r="F15" s="48">
        <f t="shared" si="0"/>
        <v>0</v>
      </c>
      <c r="G15" s="63"/>
      <c r="H15" s="192"/>
    </row>
    <row r="16" spans="1:9">
      <c r="B16" s="216" t="str">
        <f>IF('Module Information'!B16="","",'Module Information'!B16)</f>
        <v>Core HR</v>
      </c>
      <c r="C16" s="228"/>
      <c r="D16" s="64"/>
      <c r="E16" s="64"/>
      <c r="F16" s="48">
        <f t="shared" si="0"/>
        <v>0</v>
      </c>
      <c r="G16" s="63"/>
      <c r="H16" s="192"/>
    </row>
    <row r="17" spans="2:8">
      <c r="B17" s="216" t="str">
        <f>IF('Module Information'!B17="","",'Module Information'!B17)</f>
        <v>Employee Benefits</v>
      </c>
      <c r="C17" s="228"/>
      <c r="D17" s="64"/>
      <c r="E17" s="64"/>
      <c r="F17" s="48">
        <f t="shared" si="0"/>
        <v>0</v>
      </c>
      <c r="G17" s="63"/>
      <c r="H17" s="192"/>
    </row>
    <row r="18" spans="2:8">
      <c r="B18" s="216" t="str">
        <f>IF('Module Information'!B18="","",'Module Information'!B18)</f>
        <v>Employee Self-Service</v>
      </c>
      <c r="C18" s="228"/>
      <c r="D18" s="64"/>
      <c r="E18" s="64"/>
      <c r="F18" s="48">
        <f t="shared" si="0"/>
        <v>0</v>
      </c>
      <c r="G18" s="63"/>
      <c r="H18" s="192"/>
    </row>
    <row r="19" spans="2:8">
      <c r="B19" s="216" t="str">
        <f>IF('Module Information'!B19="","",'Module Information'!B19)</f>
        <v>Payroll</v>
      </c>
      <c r="C19" s="228"/>
      <c r="D19" s="64"/>
      <c r="E19" s="64"/>
      <c r="F19" s="48">
        <f t="shared" ref="F19" si="1">IF(ISNUMBER(D19*E19),D19*E19,"N/A")</f>
        <v>0</v>
      </c>
      <c r="G19" s="63"/>
      <c r="H19" s="192"/>
    </row>
    <row r="20" spans="2:8">
      <c r="B20" s="216" t="str">
        <f>IF('Module Information'!B20="","",'Module Information'!B20)</f>
        <v>Performance Management</v>
      </c>
      <c r="C20" s="228"/>
      <c r="D20" s="64"/>
      <c r="E20" s="64"/>
      <c r="F20" s="48">
        <f t="shared" si="0"/>
        <v>0</v>
      </c>
      <c r="G20" s="63"/>
      <c r="H20" s="192"/>
    </row>
    <row r="21" spans="2:8">
      <c r="B21" s="216" t="str">
        <f>IF('Module Information'!B21="","",'Module Information'!B21)</f>
        <v>Personnel Actions</v>
      </c>
      <c r="C21" s="228"/>
      <c r="D21" s="64"/>
      <c r="E21" s="64"/>
      <c r="F21" s="48">
        <f t="shared" si="0"/>
        <v>0</v>
      </c>
      <c r="G21" s="63"/>
      <c r="H21" s="192"/>
    </row>
    <row r="22" spans="2:8">
      <c r="B22" s="216" t="str">
        <f>IF('Module Information'!B22="","",'Module Information'!B22)</f>
        <v>Position Control</v>
      </c>
      <c r="C22" s="228"/>
      <c r="D22" s="64"/>
      <c r="E22" s="64"/>
      <c r="F22" s="48">
        <f t="shared" si="0"/>
        <v>0</v>
      </c>
      <c r="G22" s="63"/>
      <c r="H22" s="192"/>
    </row>
    <row r="23" spans="2:8">
      <c r="B23" s="216" t="str">
        <f>IF('Module Information'!B23="","",'Module Information'!B23)</f>
        <v>Time and Attendance</v>
      </c>
      <c r="C23" s="228"/>
      <c r="D23" s="64"/>
      <c r="E23" s="64"/>
      <c r="F23" s="48">
        <f t="shared" si="0"/>
        <v>0</v>
      </c>
      <c r="G23" s="63"/>
      <c r="H23" s="192"/>
    </row>
    <row r="24" spans="2:8">
      <c r="B24" s="216" t="str">
        <f>IF('Module Information'!B24="","",'Module Information'!B24)</f>
        <v>Utility Account Management</v>
      </c>
      <c r="C24" s="228"/>
      <c r="D24" s="64"/>
      <c r="E24" s="64"/>
      <c r="F24" s="48">
        <f t="shared" si="0"/>
        <v>0</v>
      </c>
      <c r="G24" s="63"/>
      <c r="H24" s="192"/>
    </row>
    <row r="25" spans="2:8">
      <c r="B25" s="216" t="str">
        <f>IF('Module Information'!B25="","",'Module Information'!B25)</f>
        <v>Utility Billing</v>
      </c>
      <c r="C25" s="228"/>
      <c r="D25" s="64"/>
      <c r="E25" s="64"/>
      <c r="F25" s="48">
        <f t="shared" si="0"/>
        <v>0</v>
      </c>
      <c r="G25" s="63"/>
      <c r="H25" s="192"/>
    </row>
    <row r="26" spans="2:8">
      <c r="B26" s="216" t="str">
        <f>IF('Module Information'!B26="","",'Module Information'!B26)</f>
        <v>Utility Customer Portal</v>
      </c>
      <c r="C26" s="228"/>
      <c r="D26" s="64"/>
      <c r="E26" s="64"/>
      <c r="F26" s="48">
        <f t="shared" si="0"/>
        <v>0</v>
      </c>
      <c r="G26" s="63"/>
      <c r="H26" s="192"/>
    </row>
    <row r="27" spans="2:8">
      <c r="B27" s="216" t="str">
        <f>IF('Module Information'!B27="","",'Module Information'!B27)</f>
        <v>Utility Device Management</v>
      </c>
      <c r="C27" s="228"/>
      <c r="D27" s="64"/>
      <c r="E27" s="64"/>
      <c r="F27" s="48">
        <f t="shared" si="0"/>
        <v>0</v>
      </c>
      <c r="G27" s="63"/>
      <c r="H27" s="192"/>
    </row>
    <row r="28" spans="2:8">
      <c r="B28" s="216" t="str">
        <f>IF('Module Information'!B28="","",'Module Information'!B28)</f>
        <v>Utility Service Orders</v>
      </c>
      <c r="C28" s="228"/>
      <c r="D28" s="64"/>
      <c r="E28" s="64"/>
      <c r="F28" s="48">
        <f t="shared" ref="F28:F35" si="2">IF(ISNUMBER(D28*E28),D28*E28,"N/A")</f>
        <v>0</v>
      </c>
      <c r="G28" s="63"/>
      <c r="H28" s="192"/>
    </row>
    <row r="29" spans="2:8">
      <c r="B29" s="216" t="str">
        <f>IF('Module Information'!B29="","",'Module Information'!B29)</f>
        <v>Data Analytics</v>
      </c>
      <c r="C29" s="228"/>
      <c r="D29" s="64"/>
      <c r="E29" s="64"/>
      <c r="F29" s="48">
        <f t="shared" si="2"/>
        <v>0</v>
      </c>
      <c r="G29" s="63"/>
      <c r="H29" s="192"/>
    </row>
    <row r="30" spans="2:8">
      <c r="B30" s="216" t="str">
        <f>IF('Module Information'!B30="","",'Module Information'!B30)</f>
        <v>Reporting</v>
      </c>
      <c r="C30" s="228"/>
      <c r="D30" s="64"/>
      <c r="E30" s="64"/>
      <c r="F30" s="48">
        <f t="shared" si="2"/>
        <v>0</v>
      </c>
      <c r="G30" s="63"/>
      <c r="H30" s="192"/>
    </row>
    <row r="31" spans="2:8">
      <c r="B31" s="254" t="str">
        <f>IF('Module Information'!B31="","",'Module Information'!B31)</f>
        <v/>
      </c>
      <c r="C31" s="228"/>
      <c r="D31" s="64"/>
      <c r="E31" s="64"/>
      <c r="F31" s="48">
        <f t="shared" si="2"/>
        <v>0</v>
      </c>
      <c r="G31" s="250"/>
      <c r="H31" s="192"/>
    </row>
    <row r="32" spans="2:8">
      <c r="B32" s="254" t="str">
        <f>IF('Module Information'!B32="","",'Module Information'!B32)</f>
        <v/>
      </c>
      <c r="C32" s="228"/>
      <c r="D32" s="64"/>
      <c r="E32" s="64"/>
      <c r="F32" s="48">
        <f t="shared" si="2"/>
        <v>0</v>
      </c>
      <c r="G32" s="250"/>
      <c r="H32" s="192"/>
    </row>
    <row r="33" spans="2:8">
      <c r="B33" s="254" t="str">
        <f>IF('Module Information'!B33="","",'Module Information'!B33)</f>
        <v/>
      </c>
      <c r="C33" s="228"/>
      <c r="D33" s="64"/>
      <c r="E33" s="64"/>
      <c r="F33" s="48">
        <f t="shared" si="2"/>
        <v>0</v>
      </c>
      <c r="G33" s="250"/>
      <c r="H33" s="192"/>
    </row>
    <row r="34" spans="2:8">
      <c r="B34" s="254" t="str">
        <f>IF('Module Information'!B34="","",'Module Information'!B34)</f>
        <v/>
      </c>
      <c r="C34" s="228"/>
      <c r="D34" s="64"/>
      <c r="E34" s="64"/>
      <c r="F34" s="48">
        <f t="shared" si="2"/>
        <v>0</v>
      </c>
      <c r="G34" s="250"/>
      <c r="H34" s="192"/>
    </row>
    <row r="35" spans="2:8">
      <c r="B35" s="254" t="str">
        <f>IF('Module Information'!B35="","",'Module Information'!B35)</f>
        <v/>
      </c>
      <c r="C35" s="228"/>
      <c r="D35" s="64"/>
      <c r="E35" s="64"/>
      <c r="F35" s="48">
        <f t="shared" si="2"/>
        <v>0</v>
      </c>
      <c r="G35" s="250"/>
      <c r="H35" s="192"/>
    </row>
    <row r="36" spans="2:8">
      <c r="B36" s="155" t="str">
        <f>'Proposal Summary'!B17</f>
        <v>Subtotal - Core Scope -  Components</v>
      </c>
      <c r="C36" s="229"/>
      <c r="D36" s="16">
        <f ca="1">SUM(D6:OFFSET(D36,-1,0))</f>
        <v>0</v>
      </c>
      <c r="E36" s="2"/>
      <c r="F36" s="23">
        <f ca="1">SUM(F6:OFFSET(F36,-1,0))</f>
        <v>0</v>
      </c>
      <c r="G36" s="23">
        <f ca="1">SUM(G6:OFFSET(G36,-1,0))</f>
        <v>0</v>
      </c>
      <c r="H36" s="156"/>
    </row>
    <row r="37" spans="2:8">
      <c r="B37" s="164" t="str">
        <f>'Proposal Summary'!B18</f>
        <v>Expanded Scope</v>
      </c>
      <c r="C37" s="230"/>
      <c r="D37" s="125"/>
      <c r="E37" s="125"/>
      <c r="F37" s="125"/>
      <c r="G37" s="125"/>
      <c r="H37" s="165"/>
    </row>
    <row r="38" spans="2:8">
      <c r="B38" s="216" t="str">
        <f>IF('Module Information'!B38="","",'Module Information'!B38)</f>
        <v>Address Management</v>
      </c>
      <c r="C38" s="228"/>
      <c r="D38" s="64"/>
      <c r="E38" s="63"/>
      <c r="F38" s="48">
        <f t="shared" ref="F38:F52" si="3">IF(ISNUMBER(D38*E38),D38*E38,"N/A")</f>
        <v>0</v>
      </c>
      <c r="G38" s="63"/>
      <c r="H38" s="192"/>
    </row>
    <row r="39" spans="2:8">
      <c r="B39" s="216" t="str">
        <f>IF('Module Information'!B39="","",'Module Information'!B39)</f>
        <v>Business Licensing</v>
      </c>
      <c r="C39" s="228"/>
      <c r="D39" s="64"/>
      <c r="E39" s="63"/>
      <c r="F39" s="48">
        <f t="shared" si="3"/>
        <v>0</v>
      </c>
      <c r="G39" s="63"/>
      <c r="H39" s="192"/>
    </row>
    <row r="40" spans="2:8">
      <c r="B40" s="216" t="str">
        <f>IF('Module Information'!B40="","",'Module Information'!B40)</f>
        <v>Business Permitting</v>
      </c>
      <c r="C40" s="228"/>
      <c r="D40" s="64"/>
      <c r="E40" s="63"/>
      <c r="F40" s="48">
        <f t="shared" si="3"/>
        <v>0</v>
      </c>
      <c r="G40" s="63"/>
      <c r="H40" s="192"/>
    </row>
    <row r="41" spans="2:8">
      <c r="B41" s="216" t="str">
        <f>IF('Module Information'!B41="","",'Module Information'!B41)</f>
        <v>Code Enforcement</v>
      </c>
      <c r="C41" s="228"/>
      <c r="D41" s="64"/>
      <c r="E41" s="63"/>
      <c r="F41" s="48">
        <f t="shared" si="3"/>
        <v>0</v>
      </c>
      <c r="G41" s="63"/>
      <c r="H41" s="192"/>
    </row>
    <row r="42" spans="2:8">
      <c r="B42" s="216" t="str">
        <f>IF('Module Information'!B42="","",'Module Information'!B42)</f>
        <v>Risk Management</v>
      </c>
      <c r="C42" s="228"/>
      <c r="D42" s="64"/>
      <c r="E42" s="63"/>
      <c r="F42" s="48">
        <f t="shared" si="3"/>
        <v>0</v>
      </c>
      <c r="G42" s="63"/>
      <c r="H42" s="192"/>
    </row>
    <row r="43" spans="2:8">
      <c r="B43" s="216" t="str">
        <f>IF('Module Information'!B43="","",'Module Information'!B43)</f>
        <v>Contract Management</v>
      </c>
      <c r="C43" s="228"/>
      <c r="D43" s="64"/>
      <c r="E43" s="63"/>
      <c r="F43" s="48">
        <f t="shared" si="3"/>
        <v>0</v>
      </c>
      <c r="G43" s="63"/>
      <c r="H43" s="192"/>
    </row>
    <row r="44" spans="2:8">
      <c r="B44" s="216" t="str">
        <f>IF('Module Information'!B44="","",'Module Information'!B44)</f>
        <v>Learning Management</v>
      </c>
      <c r="C44" s="228"/>
      <c r="D44" s="64"/>
      <c r="E44" s="63"/>
      <c r="F44" s="48">
        <f t="shared" si="3"/>
        <v>0</v>
      </c>
      <c r="G44" s="63"/>
      <c r="H44" s="192"/>
    </row>
    <row r="45" spans="2:8">
      <c r="B45" s="216" t="str">
        <f>IF('Module Information'!B45="","",'Module Information'!B45)</f>
        <v>Offboarding</v>
      </c>
      <c r="C45" s="228"/>
      <c r="D45" s="64"/>
      <c r="E45" s="63"/>
      <c r="F45" s="48">
        <f t="shared" si="3"/>
        <v>0</v>
      </c>
      <c r="G45" s="63"/>
      <c r="H45" s="192"/>
    </row>
    <row r="46" spans="2:8">
      <c r="B46" s="216" t="str">
        <f>IF('Module Information'!B46="","",'Module Information'!B46)</f>
        <v>Recruiting</v>
      </c>
      <c r="C46" s="228"/>
      <c r="D46" s="64"/>
      <c r="E46" s="63"/>
      <c r="F46" s="48">
        <f t="shared" si="3"/>
        <v>0</v>
      </c>
      <c r="G46" s="63"/>
      <c r="H46" s="192"/>
    </row>
    <row r="47" spans="2:8">
      <c r="B47" s="216" t="str">
        <f>IF('Module Information'!B47="","",'Module Information'!B47)</f>
        <v>Succession Planning</v>
      </c>
      <c r="C47" s="228"/>
      <c r="D47" s="64"/>
      <c r="E47" s="63"/>
      <c r="F47" s="48">
        <f t="shared" si="3"/>
        <v>0</v>
      </c>
      <c r="G47" s="63"/>
      <c r="H47" s="192"/>
    </row>
    <row r="48" spans="2:8">
      <c r="B48" s="216" t="str">
        <f>IF('Module Information'!B48="","",'Module Information'!B48)</f>
        <v/>
      </c>
      <c r="C48" s="228"/>
      <c r="D48" s="64"/>
      <c r="E48" s="63"/>
      <c r="F48" s="48">
        <f t="shared" si="3"/>
        <v>0</v>
      </c>
      <c r="G48" s="63"/>
      <c r="H48" s="192"/>
    </row>
    <row r="49" spans="1:9">
      <c r="B49" s="216" t="str">
        <f>IF('Module Information'!B49="","",'Module Information'!B49)</f>
        <v/>
      </c>
      <c r="C49" s="228"/>
      <c r="D49" s="64"/>
      <c r="E49" s="63"/>
      <c r="F49" s="48">
        <f t="shared" si="3"/>
        <v>0</v>
      </c>
      <c r="G49" s="63"/>
      <c r="H49" s="192"/>
    </row>
    <row r="50" spans="1:9">
      <c r="B50" s="216" t="str">
        <f>IF('Module Information'!B50="","",'Module Information'!B50)</f>
        <v/>
      </c>
      <c r="C50" s="228"/>
      <c r="D50" s="64"/>
      <c r="E50" s="63"/>
      <c r="F50" s="48">
        <f t="shared" si="3"/>
        <v>0</v>
      </c>
      <c r="G50" s="63"/>
      <c r="H50" s="192"/>
    </row>
    <row r="51" spans="1:9">
      <c r="B51" s="216" t="str">
        <f>IF('Module Information'!B51="","",'Module Information'!B51)</f>
        <v/>
      </c>
      <c r="C51" s="228"/>
      <c r="D51" s="64"/>
      <c r="E51" s="63"/>
      <c r="F51" s="48">
        <f t="shared" si="3"/>
        <v>0</v>
      </c>
      <c r="G51" s="63"/>
      <c r="H51" s="192"/>
    </row>
    <row r="52" spans="1:9">
      <c r="B52" s="216" t="str">
        <f>IF('Module Information'!B52="","",'Module Information'!B52)</f>
        <v/>
      </c>
      <c r="C52" s="228"/>
      <c r="D52" s="64"/>
      <c r="E52" s="63"/>
      <c r="F52" s="48">
        <f t="shared" si="3"/>
        <v>0</v>
      </c>
      <c r="G52" s="63"/>
      <c r="H52" s="192"/>
    </row>
    <row r="53" spans="1:9">
      <c r="B53" s="157" t="str">
        <f>'Proposal Summary'!B30</f>
        <v>Subtotal - Expanded Scope Components</v>
      </c>
      <c r="C53" s="231"/>
      <c r="D53" s="17">
        <f ca="1">SUM(D38:OFFSET(D53,-1,0))</f>
        <v>0</v>
      </c>
      <c r="E53" s="22"/>
      <c r="F53" s="24">
        <f ca="1">SUM(F38:OFFSET(F53,-1,0))</f>
        <v>0</v>
      </c>
      <c r="G53" s="24">
        <f ca="1">SUM(G38:OFFSET(G53,-1,0))</f>
        <v>0</v>
      </c>
      <c r="H53" s="158"/>
    </row>
    <row r="54" spans="1:9" s="1" customFormat="1" ht="15" thickBot="1">
      <c r="A54" s="142"/>
      <c r="B54" s="159" t="str">
        <f>'Proposal Summary'!B31</f>
        <v>Grand Total</v>
      </c>
      <c r="C54" s="232"/>
      <c r="D54" s="166">
        <f ca="1">D53+D36</f>
        <v>0</v>
      </c>
      <c r="E54" s="160"/>
      <c r="F54" s="167">
        <f ca="1">SUM(F36,F53)</f>
        <v>0</v>
      </c>
      <c r="G54" s="167">
        <f ca="1">SUM(G36,G53)</f>
        <v>0</v>
      </c>
      <c r="H54" s="161"/>
      <c r="I54" s="142"/>
    </row>
    <row r="55" spans="1:9" s="148" customFormat="1">
      <c r="A55" s="150"/>
      <c r="C55" s="244"/>
      <c r="I55" s="151"/>
    </row>
  </sheetData>
  <sheetProtection algorithmName="SHA-512" hashValue="XvZcIUHxVLCN17dF/Vr3+X7w9W8JZGJhsEiHTdZeR++bCpeonrPBGu+xOAVFZbNQ71YImDP+0Uc8XXRBV0Jwpw==" saltValue="FcgXVaEdmHW3P/WQ7N5jFA==" spinCount="100000" sheet="1" formatCells="0" formatRows="0"/>
  <mergeCells count="2">
    <mergeCell ref="D3:H3"/>
    <mergeCell ref="B2:H2"/>
  </mergeCells>
  <dataValidations count="2">
    <dataValidation type="decimal" operator="greaterThanOrEqual" allowBlank="1" showErrorMessage="1" errorTitle="Invalid Entry" error="Please enter numeric values only and type any text in the comments column." sqref="D38:E52 D6:E35 G6:G35 G38:G52" xr:uid="{00000000-0002-0000-0800-000000000000}">
      <formula1>0</formula1>
    </dataValidation>
    <dataValidation type="list" allowBlank="1" showInputMessage="1" showErrorMessage="1" sqref="C6:C35 C38:C52" xr:uid="{F509E732-77F6-4B1E-8D07-4CF7971BCC05}">
      <formula1>"Train-the-Trainer, End User, Other (Describe in Comments)"</formula1>
    </dataValidation>
  </dataValidations>
  <printOptions horizontalCentered="1"/>
  <pageMargins left="0.25" right="0.25" top="0.75" bottom="0.25" header="0.3" footer="0.3"/>
  <pageSetup scale="80" fitToHeight="0" orientation="landscape" r:id="rId1"/>
  <headerFooter scaleWithDoc="0">
    <oddHeader>&amp;C&amp;"-,Bold"City of Panama City Beach, FL - ERP RFP
&amp;"-,Italic"&amp;10Pricing Forms - &amp;A</oddHeader>
  </headerFooter>
  <ignoredErrors>
    <ignoredError sqref="B6:B30 B38:B52" unlockedFormula="1"/>
  </ignoredErrors>
  <extLst>
    <ext xmlns:x14="http://schemas.microsoft.com/office/spreadsheetml/2009/9/main" uri="{78C0D931-6437-407d-A8EE-F0AAD7539E65}">
      <x14:conditionalFormattings>
        <x14:conditionalFormatting xmlns:xm="http://schemas.microsoft.com/office/excel/2006/main">
          <x14:cfRule type="expression" priority="810" id="{2659E861-8C1D-4C04-B470-87AD91FF17EE}">
            <xm:f>'Vendor Checklist'!$D$41='Vendor Checklist'!$AA$1</xm:f>
            <x14:dxf>
              <font>
                <b/>
                <i val="0"/>
                <color theme="0"/>
              </font>
              <fill>
                <patternFill>
                  <bgColor theme="1"/>
                </patternFill>
              </fill>
            </x14:dxf>
          </x14:cfRule>
          <xm:sqref>D38:E52 D6:E35 G6:G35 G38:G52</xm:sqref>
        </x14:conditionalFormatting>
        <x14:conditionalFormatting xmlns:xm="http://schemas.microsoft.com/office/excel/2006/main">
          <x14:cfRule type="expression" priority="816" id="{3BE716B5-0F5A-43DB-BF28-617E60514D4F}">
            <xm:f>'Vendor Checklist'!$D$41='Vendor Checklist'!$AA$1</xm:f>
            <x14:dxf>
              <font>
                <color theme="0"/>
              </font>
            </x14:dxf>
          </x14:cfRule>
          <xm:sqref>D3:H3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539B"/>
    <pageSetUpPr fitToPage="1"/>
  </sheetPr>
  <dimension ref="A1:J52"/>
  <sheetViews>
    <sheetView showGridLines="0" workbookViewId="0">
      <pane ySplit="4" topLeftCell="A5" activePane="bottomLeft" state="frozen"/>
      <selection pane="bottomLeft" activeCell="D35" sqref="D35"/>
      <selection activeCell="B25" sqref="B25"/>
    </sheetView>
  </sheetViews>
  <sheetFormatPr defaultColWidth="0" defaultRowHeight="14.45" zeroHeight="1"/>
  <cols>
    <col min="1" max="1" width="3.5703125" style="142" customWidth="1"/>
    <col min="2" max="2" width="8.5703125" style="1" customWidth="1"/>
    <col min="3" max="3" width="24.5703125" style="1" customWidth="1"/>
    <col min="4" max="4" width="33.5703125" style="1" customWidth="1"/>
    <col min="5" max="8" width="12.5703125" style="1" customWidth="1"/>
    <col min="9" max="9" width="41.5703125" style="1" customWidth="1"/>
    <col min="10" max="10" width="3.5703125" style="142" customWidth="1"/>
    <col min="11" max="16384" width="9.140625" style="1" hidden="1"/>
  </cols>
  <sheetData>
    <row r="1" spans="1:10" s="144" customFormat="1" ht="15" thickBot="1">
      <c r="A1" s="143"/>
      <c r="J1" s="145"/>
    </row>
    <row r="2" spans="1:10" ht="20.100000000000001" customHeight="1">
      <c r="B2" s="303" t="str">
        <f>'Vendor Checklist'!D6</f>
        <v>Vendor Name</v>
      </c>
      <c r="C2" s="304"/>
      <c r="D2" s="305"/>
      <c r="E2" s="305"/>
      <c r="F2" s="305"/>
      <c r="G2" s="305"/>
      <c r="H2" s="305"/>
      <c r="I2" s="306"/>
    </row>
    <row r="3" spans="1:10" ht="30" customHeight="1">
      <c r="B3" s="122" t="s">
        <v>97</v>
      </c>
      <c r="C3" s="123"/>
      <c r="D3" s="283" t="str">
        <f>"Please complete the Conversion Code, Estimated Hours, and Hourly Rate to perform the following " &amp; B3 &amp; "."</f>
        <v>Please complete the Conversion Code, Estimated Hours, and Hourly Rate to perform the following Data Conversion Services.</v>
      </c>
      <c r="E3" s="284"/>
      <c r="F3" s="284"/>
      <c r="G3" s="284"/>
      <c r="H3" s="284"/>
      <c r="I3" s="285"/>
    </row>
    <row r="4" spans="1:10" ht="30" customHeight="1">
      <c r="B4" s="4" t="s">
        <v>98</v>
      </c>
      <c r="C4" s="53" t="s">
        <v>99</v>
      </c>
      <c r="D4" s="7" t="s">
        <v>100</v>
      </c>
      <c r="E4" s="6" t="s">
        <v>101</v>
      </c>
      <c r="F4" s="6" t="s">
        <v>102</v>
      </c>
      <c r="G4" s="6" t="s">
        <v>103</v>
      </c>
      <c r="H4" s="6" t="s">
        <v>30</v>
      </c>
      <c r="I4" s="25" t="s">
        <v>32</v>
      </c>
    </row>
    <row r="5" spans="1:10">
      <c r="B5" s="320" t="str">
        <f>'Proposal Summary'!B5</f>
        <v>Core Scope - Financial Management, HR, and Utility Billing</v>
      </c>
      <c r="C5" s="321"/>
      <c r="D5" s="321"/>
      <c r="E5" s="321"/>
      <c r="F5" s="321"/>
      <c r="G5" s="321"/>
      <c r="H5" s="321"/>
      <c r="I5" s="322"/>
    </row>
    <row r="6" spans="1:10">
      <c r="B6" s="52">
        <v>1</v>
      </c>
      <c r="C6" s="54" t="s">
        <v>43</v>
      </c>
      <c r="D6" s="50" t="s">
        <v>104</v>
      </c>
      <c r="E6" s="65"/>
      <c r="F6" s="66"/>
      <c r="G6" s="67"/>
      <c r="H6" s="51">
        <f>IF(ISNUMBER(F6*G6),F6*G6,"N/A")</f>
        <v>0</v>
      </c>
      <c r="I6" s="198"/>
    </row>
    <row r="7" spans="1:10">
      <c r="B7" s="52">
        <v>2</v>
      </c>
      <c r="C7" s="54" t="s">
        <v>43</v>
      </c>
      <c r="D7" s="50" t="s">
        <v>105</v>
      </c>
      <c r="E7" s="65"/>
      <c r="F7" s="66"/>
      <c r="G7" s="67"/>
      <c r="H7" s="51">
        <f t="shared" ref="H7:H30" si="0">IF(ISNUMBER(F7*G7),F7*G7,"N/A")</f>
        <v>0</v>
      </c>
      <c r="I7" s="198" t="s">
        <v>106</v>
      </c>
    </row>
    <row r="8" spans="1:10">
      <c r="B8" s="52">
        <v>3</v>
      </c>
      <c r="C8" s="54" t="s">
        <v>43</v>
      </c>
      <c r="D8" s="50" t="s">
        <v>107</v>
      </c>
      <c r="E8" s="65"/>
      <c r="F8" s="66"/>
      <c r="G8" s="67"/>
      <c r="H8" s="51">
        <f t="shared" si="0"/>
        <v>0</v>
      </c>
      <c r="I8" s="198" t="s">
        <v>106</v>
      </c>
    </row>
    <row r="9" spans="1:10" ht="29.1">
      <c r="B9" s="52">
        <v>4</v>
      </c>
      <c r="C9" s="54" t="s">
        <v>108</v>
      </c>
      <c r="D9" s="50" t="s">
        <v>109</v>
      </c>
      <c r="E9" s="65"/>
      <c r="F9" s="66"/>
      <c r="G9" s="67"/>
      <c r="H9" s="51">
        <f t="shared" si="0"/>
        <v>0</v>
      </c>
      <c r="I9" s="198" t="s">
        <v>106</v>
      </c>
    </row>
    <row r="10" spans="1:10" ht="29.1">
      <c r="B10" s="52">
        <v>5</v>
      </c>
      <c r="C10" s="54" t="s">
        <v>108</v>
      </c>
      <c r="D10" s="50" t="s">
        <v>110</v>
      </c>
      <c r="E10" s="65"/>
      <c r="F10" s="66"/>
      <c r="G10" s="67"/>
      <c r="H10" s="51">
        <f t="shared" si="0"/>
        <v>0</v>
      </c>
      <c r="I10" s="198" t="s">
        <v>106</v>
      </c>
    </row>
    <row r="11" spans="1:10" ht="29.1">
      <c r="B11" s="52">
        <v>6</v>
      </c>
      <c r="C11" s="54" t="s">
        <v>108</v>
      </c>
      <c r="D11" s="50" t="s">
        <v>111</v>
      </c>
      <c r="E11" s="65"/>
      <c r="F11" s="66"/>
      <c r="G11" s="67"/>
      <c r="H11" s="51">
        <f t="shared" si="0"/>
        <v>0</v>
      </c>
      <c r="I11" s="198" t="s">
        <v>106</v>
      </c>
    </row>
    <row r="12" spans="1:10" ht="43.5">
      <c r="B12" s="52">
        <v>7</v>
      </c>
      <c r="C12" s="54" t="s">
        <v>112</v>
      </c>
      <c r="D12" s="50" t="s">
        <v>113</v>
      </c>
      <c r="E12" s="65"/>
      <c r="F12" s="66"/>
      <c r="G12" s="67"/>
      <c r="H12" s="51">
        <f t="shared" si="0"/>
        <v>0</v>
      </c>
      <c r="I12" s="198"/>
    </row>
    <row r="13" spans="1:10" ht="29.1">
      <c r="B13" s="52">
        <v>8</v>
      </c>
      <c r="C13" s="54" t="s">
        <v>50</v>
      </c>
      <c r="D13" s="50" t="s">
        <v>114</v>
      </c>
      <c r="E13" s="65"/>
      <c r="F13" s="66"/>
      <c r="G13" s="67"/>
      <c r="H13" s="51">
        <f t="shared" si="0"/>
        <v>0</v>
      </c>
      <c r="I13" s="198"/>
    </row>
    <row r="14" spans="1:10">
      <c r="B14" s="52">
        <v>9</v>
      </c>
      <c r="C14" s="54" t="s">
        <v>50</v>
      </c>
      <c r="D14" s="50" t="s">
        <v>115</v>
      </c>
      <c r="E14" s="65"/>
      <c r="F14" s="66"/>
      <c r="G14" s="67"/>
      <c r="H14" s="51">
        <f t="shared" si="0"/>
        <v>0</v>
      </c>
      <c r="I14" s="198"/>
    </row>
    <row r="15" spans="1:10" ht="43.5">
      <c r="B15" s="52">
        <v>10</v>
      </c>
      <c r="C15" s="54" t="s">
        <v>50</v>
      </c>
      <c r="D15" s="50" t="s">
        <v>116</v>
      </c>
      <c r="E15" s="65"/>
      <c r="F15" s="66"/>
      <c r="G15" s="67"/>
      <c r="H15" s="51">
        <f t="shared" si="0"/>
        <v>0</v>
      </c>
      <c r="I15" s="198"/>
    </row>
    <row r="16" spans="1:10">
      <c r="B16" s="52">
        <v>11</v>
      </c>
      <c r="C16" s="54" t="s">
        <v>117</v>
      </c>
      <c r="D16" s="50" t="s">
        <v>118</v>
      </c>
      <c r="E16" s="65"/>
      <c r="F16" s="66"/>
      <c r="G16" s="67"/>
      <c r="H16" s="51">
        <f t="shared" si="0"/>
        <v>0</v>
      </c>
      <c r="I16" s="198"/>
    </row>
    <row r="17" spans="2:9">
      <c r="B17" s="52">
        <v>12</v>
      </c>
      <c r="C17" s="54" t="s">
        <v>117</v>
      </c>
      <c r="D17" s="50" t="s">
        <v>119</v>
      </c>
      <c r="E17" s="65"/>
      <c r="F17" s="66"/>
      <c r="G17" s="67"/>
      <c r="H17" s="51">
        <f t="shared" si="0"/>
        <v>0</v>
      </c>
      <c r="I17" s="198"/>
    </row>
    <row r="18" spans="2:9" ht="29.1">
      <c r="B18" s="52">
        <v>13</v>
      </c>
      <c r="C18" s="54" t="s">
        <v>117</v>
      </c>
      <c r="D18" s="50" t="s">
        <v>120</v>
      </c>
      <c r="E18" s="65"/>
      <c r="F18" s="66"/>
      <c r="G18" s="67"/>
      <c r="H18" s="51">
        <f t="shared" si="0"/>
        <v>0</v>
      </c>
      <c r="I18" s="198"/>
    </row>
    <row r="19" spans="2:9">
      <c r="B19" s="52">
        <v>14</v>
      </c>
      <c r="C19" s="54" t="s">
        <v>57</v>
      </c>
      <c r="D19" s="50" t="s">
        <v>121</v>
      </c>
      <c r="E19" s="65"/>
      <c r="F19" s="66"/>
      <c r="G19" s="67"/>
      <c r="H19" s="51">
        <f t="shared" si="0"/>
        <v>0</v>
      </c>
      <c r="I19" s="198"/>
    </row>
    <row r="20" spans="2:9" ht="29.1">
      <c r="B20" s="52">
        <v>15</v>
      </c>
      <c r="C20" s="54" t="s">
        <v>57</v>
      </c>
      <c r="D20" s="50" t="s">
        <v>122</v>
      </c>
      <c r="E20" s="65"/>
      <c r="F20" s="66"/>
      <c r="G20" s="67"/>
      <c r="H20" s="51">
        <f t="shared" si="0"/>
        <v>0</v>
      </c>
      <c r="I20" s="198"/>
    </row>
    <row r="21" spans="2:9" ht="29.1">
      <c r="B21" s="52">
        <v>16</v>
      </c>
      <c r="C21" s="54" t="s">
        <v>57</v>
      </c>
      <c r="D21" s="50" t="s">
        <v>123</v>
      </c>
      <c r="E21" s="65"/>
      <c r="F21" s="66"/>
      <c r="G21" s="67"/>
      <c r="H21" s="51">
        <f t="shared" si="0"/>
        <v>0</v>
      </c>
      <c r="I21" s="198"/>
    </row>
    <row r="22" spans="2:9">
      <c r="B22" s="52">
        <v>17</v>
      </c>
      <c r="C22" s="54" t="s">
        <v>57</v>
      </c>
      <c r="D22" s="50" t="s">
        <v>124</v>
      </c>
      <c r="E22" s="65"/>
      <c r="F22" s="66"/>
      <c r="G22" s="67"/>
      <c r="H22" s="51">
        <f t="shared" si="0"/>
        <v>0</v>
      </c>
      <c r="I22" s="198"/>
    </row>
    <row r="23" spans="2:9">
      <c r="B23" s="52">
        <v>18</v>
      </c>
      <c r="C23" s="54" t="s">
        <v>57</v>
      </c>
      <c r="D23" s="50" t="s">
        <v>125</v>
      </c>
      <c r="E23" s="65"/>
      <c r="F23" s="66"/>
      <c r="G23" s="67"/>
      <c r="H23" s="51">
        <f t="shared" si="0"/>
        <v>0</v>
      </c>
      <c r="I23" s="198"/>
    </row>
    <row r="24" spans="2:9">
      <c r="B24" s="52">
        <v>19</v>
      </c>
      <c r="C24" s="54" t="s">
        <v>57</v>
      </c>
      <c r="D24" s="50" t="s">
        <v>126</v>
      </c>
      <c r="E24" s="65"/>
      <c r="F24" s="66"/>
      <c r="G24" s="67"/>
      <c r="H24" s="51">
        <f t="shared" si="0"/>
        <v>0</v>
      </c>
      <c r="I24" s="198"/>
    </row>
    <row r="25" spans="2:9">
      <c r="B25" s="52">
        <v>20</v>
      </c>
      <c r="C25" s="54" t="s">
        <v>52</v>
      </c>
      <c r="D25" s="50" t="s">
        <v>127</v>
      </c>
      <c r="E25" s="65"/>
      <c r="F25" s="66"/>
      <c r="G25" s="67"/>
      <c r="H25" s="51">
        <f t="shared" si="0"/>
        <v>0</v>
      </c>
      <c r="I25" s="198"/>
    </row>
    <row r="26" spans="2:9">
      <c r="B26" s="52">
        <v>21</v>
      </c>
      <c r="C26" s="54" t="s">
        <v>63</v>
      </c>
      <c r="D26" s="50" t="s">
        <v>128</v>
      </c>
      <c r="E26" s="65"/>
      <c r="F26" s="66"/>
      <c r="G26" s="67"/>
      <c r="H26" s="51">
        <f t="shared" si="0"/>
        <v>0</v>
      </c>
      <c r="I26" s="198"/>
    </row>
    <row r="27" spans="2:9">
      <c r="B27" s="52">
        <v>22</v>
      </c>
      <c r="C27" s="54" t="s">
        <v>63</v>
      </c>
      <c r="D27" s="50" t="s">
        <v>129</v>
      </c>
      <c r="E27" s="65"/>
      <c r="F27" s="66"/>
      <c r="G27" s="67"/>
      <c r="H27" s="51">
        <f t="shared" si="0"/>
        <v>0</v>
      </c>
      <c r="I27" s="198"/>
    </row>
    <row r="28" spans="2:9">
      <c r="B28" s="52">
        <v>23</v>
      </c>
      <c r="C28" s="54" t="s">
        <v>63</v>
      </c>
      <c r="D28" s="50" t="s">
        <v>130</v>
      </c>
      <c r="E28" s="65"/>
      <c r="F28" s="66"/>
      <c r="G28" s="67"/>
      <c r="H28" s="51">
        <f t="shared" si="0"/>
        <v>0</v>
      </c>
      <c r="I28" s="198"/>
    </row>
    <row r="29" spans="2:9">
      <c r="B29" s="52">
        <v>24</v>
      </c>
      <c r="C29" s="54" t="s">
        <v>63</v>
      </c>
      <c r="D29" s="50" t="s">
        <v>131</v>
      </c>
      <c r="E29" s="65"/>
      <c r="F29" s="66"/>
      <c r="G29" s="67"/>
      <c r="H29" s="51">
        <f t="shared" si="0"/>
        <v>0</v>
      </c>
      <c r="I29" s="198"/>
    </row>
    <row r="30" spans="2:9">
      <c r="B30" s="52">
        <v>25</v>
      </c>
      <c r="C30" s="54" t="s">
        <v>63</v>
      </c>
      <c r="D30" s="50" t="s">
        <v>132</v>
      </c>
      <c r="E30" s="65"/>
      <c r="F30" s="66"/>
      <c r="G30" s="67"/>
      <c r="H30" s="51">
        <f t="shared" si="0"/>
        <v>0</v>
      </c>
      <c r="I30" s="198"/>
    </row>
    <row r="31" spans="2:9">
      <c r="B31" s="320" t="str">
        <f>'Proposal Summary'!B17</f>
        <v>Subtotal - Core Scope -  Components</v>
      </c>
      <c r="C31" s="321"/>
      <c r="D31" s="323"/>
      <c r="E31" s="120"/>
      <c r="F31" s="27">
        <f>SUM(F6:F30)</f>
        <v>0</v>
      </c>
      <c r="G31" s="18"/>
      <c r="H31" s="18">
        <f>SUM(H6:H30)</f>
        <v>0</v>
      </c>
      <c r="I31" s="121"/>
    </row>
    <row r="32" spans="2:9">
      <c r="B32" s="324" t="str">
        <f>'Proposal Summary'!B18</f>
        <v>Expanded Scope</v>
      </c>
      <c r="C32" s="295"/>
      <c r="D32" s="295"/>
      <c r="E32" s="295"/>
      <c r="F32" s="295"/>
      <c r="G32" s="295"/>
      <c r="H32" s="295"/>
      <c r="I32" s="325"/>
    </row>
    <row r="33" spans="1:10">
      <c r="B33" s="52">
        <v>1</v>
      </c>
      <c r="C33" s="55" t="s">
        <v>72</v>
      </c>
      <c r="D33" s="50" t="s">
        <v>133</v>
      </c>
      <c r="E33" s="68"/>
      <c r="F33" s="66"/>
      <c r="G33" s="67"/>
      <c r="H33" s="51">
        <f t="shared" ref="H33" si="1">IF(ISNUMBER(F33*G33),F33*G33,"N/A")</f>
        <v>0</v>
      </c>
      <c r="I33" s="198"/>
    </row>
    <row r="34" spans="1:10" ht="29.1">
      <c r="B34" s="52">
        <v>2</v>
      </c>
      <c r="C34" s="55" t="s">
        <v>72</v>
      </c>
      <c r="D34" s="50" t="s">
        <v>134</v>
      </c>
      <c r="E34" s="68"/>
      <c r="F34" s="66"/>
      <c r="G34" s="67"/>
      <c r="H34" s="51">
        <f t="shared" ref="H34:H42" si="2">IF(ISNUMBER(F34*G34),F34*G34,"N/A")</f>
        <v>0</v>
      </c>
      <c r="I34" s="198"/>
    </row>
    <row r="35" spans="1:10" ht="57.95">
      <c r="B35" s="52">
        <v>3</v>
      </c>
      <c r="C35" s="55" t="s">
        <v>135</v>
      </c>
      <c r="D35" s="50" t="s">
        <v>136</v>
      </c>
      <c r="E35" s="68"/>
      <c r="F35" s="66"/>
      <c r="G35" s="67"/>
      <c r="H35" s="51">
        <f t="shared" si="2"/>
        <v>0</v>
      </c>
      <c r="I35" s="198"/>
    </row>
    <row r="36" spans="1:10" ht="60.75" customHeight="1">
      <c r="B36" s="52">
        <v>4</v>
      </c>
      <c r="C36" s="55" t="s">
        <v>135</v>
      </c>
      <c r="D36" s="50" t="s">
        <v>137</v>
      </c>
      <c r="E36" s="68"/>
      <c r="F36" s="66"/>
      <c r="G36" s="67"/>
      <c r="H36" s="51">
        <f t="shared" si="2"/>
        <v>0</v>
      </c>
      <c r="I36" s="198"/>
    </row>
    <row r="37" spans="1:10" ht="28.5" customHeight="1">
      <c r="B37" s="52">
        <v>5</v>
      </c>
      <c r="C37" s="55" t="s">
        <v>138</v>
      </c>
      <c r="D37" s="50" t="s">
        <v>139</v>
      </c>
      <c r="E37" s="68"/>
      <c r="F37" s="66"/>
      <c r="G37" s="67"/>
      <c r="H37" s="51">
        <f t="shared" si="2"/>
        <v>0</v>
      </c>
      <c r="I37" s="198"/>
    </row>
    <row r="38" spans="1:10">
      <c r="B38" s="52">
        <v>6</v>
      </c>
      <c r="C38" s="55" t="s">
        <v>140</v>
      </c>
      <c r="D38" s="50" t="s">
        <v>141</v>
      </c>
      <c r="E38" s="68"/>
      <c r="F38" s="66"/>
      <c r="G38" s="67"/>
      <c r="H38" s="51">
        <f t="shared" si="2"/>
        <v>0</v>
      </c>
      <c r="I38" s="198"/>
    </row>
    <row r="39" spans="1:10">
      <c r="B39" s="52">
        <v>7</v>
      </c>
      <c r="C39" s="55"/>
      <c r="D39" s="50"/>
      <c r="E39" s="68"/>
      <c r="F39" s="66"/>
      <c r="G39" s="67"/>
      <c r="H39" s="51">
        <f t="shared" si="2"/>
        <v>0</v>
      </c>
      <c r="I39" s="198"/>
    </row>
    <row r="40" spans="1:10">
      <c r="B40" s="52">
        <v>8</v>
      </c>
      <c r="C40" s="55"/>
      <c r="D40" s="50"/>
      <c r="E40" s="68"/>
      <c r="F40" s="66"/>
      <c r="G40" s="67"/>
      <c r="H40" s="51">
        <f t="shared" si="2"/>
        <v>0</v>
      </c>
      <c r="I40" s="198"/>
    </row>
    <row r="41" spans="1:10">
      <c r="B41" s="52">
        <v>9</v>
      </c>
      <c r="C41" s="55"/>
      <c r="D41" s="50"/>
      <c r="E41" s="68"/>
      <c r="F41" s="66"/>
      <c r="G41" s="67"/>
      <c r="H41" s="51">
        <f t="shared" si="2"/>
        <v>0</v>
      </c>
      <c r="I41" s="198"/>
    </row>
    <row r="42" spans="1:10">
      <c r="B42" s="52">
        <v>10</v>
      </c>
      <c r="C42" s="55"/>
      <c r="D42" s="50"/>
      <c r="E42" s="68"/>
      <c r="F42" s="66"/>
      <c r="G42" s="67"/>
      <c r="H42" s="51">
        <f t="shared" si="2"/>
        <v>0</v>
      </c>
      <c r="I42" s="198"/>
    </row>
    <row r="43" spans="1:10">
      <c r="B43" s="324" t="str">
        <f>'Proposal Summary'!B30</f>
        <v>Subtotal - Expanded Scope Components</v>
      </c>
      <c r="C43" s="295"/>
      <c r="D43" s="326"/>
      <c r="E43" s="56"/>
      <c r="F43" s="15">
        <f>SUM(F33:F42)</f>
        <v>0</v>
      </c>
      <c r="G43" s="19"/>
      <c r="H43" s="19">
        <f>SUM(H33:H42)</f>
        <v>0</v>
      </c>
      <c r="I43" s="13"/>
    </row>
    <row r="44" spans="1:10" ht="15" thickBot="1">
      <c r="B44" s="317" t="s">
        <v>39</v>
      </c>
      <c r="C44" s="318"/>
      <c r="D44" s="319"/>
      <c r="E44" s="57"/>
      <c r="F44" s="28">
        <f>F43+F31</f>
        <v>0</v>
      </c>
      <c r="G44" s="20"/>
      <c r="H44" s="20">
        <f>H43+H31</f>
        <v>0</v>
      </c>
      <c r="I44" s="26"/>
    </row>
    <row r="45" spans="1:10" s="144" customFormat="1" ht="15" thickBot="1">
      <c r="A45" s="146"/>
      <c r="H45" s="145"/>
      <c r="I45" s="145"/>
      <c r="J45" s="147"/>
    </row>
    <row r="46" spans="1:10" ht="16.5">
      <c r="B46" s="58" t="s">
        <v>142</v>
      </c>
      <c r="C46" s="59"/>
      <c r="D46" s="59"/>
      <c r="E46" s="59"/>
      <c r="F46" s="59"/>
      <c r="G46" s="60"/>
      <c r="H46" s="146"/>
      <c r="I46" s="147"/>
      <c r="J46" s="234"/>
    </row>
    <row r="47" spans="1:10">
      <c r="B47" s="236" t="s">
        <v>143</v>
      </c>
      <c r="C47" s="145" t="s">
        <v>144</v>
      </c>
      <c r="D47" s="145"/>
      <c r="E47" s="145"/>
      <c r="F47" s="145"/>
      <c r="G47" s="237"/>
      <c r="H47" s="146"/>
      <c r="I47" s="147"/>
      <c r="J47" s="234"/>
    </row>
    <row r="48" spans="1:10">
      <c r="B48" s="238" t="s">
        <v>145</v>
      </c>
      <c r="C48" s="147" t="s">
        <v>146</v>
      </c>
      <c r="D48" s="147"/>
      <c r="E48" s="147"/>
      <c r="F48" s="147"/>
      <c r="G48" s="239"/>
      <c r="H48" s="146"/>
      <c r="I48" s="147"/>
      <c r="J48" s="234"/>
    </row>
    <row r="49" spans="1:10">
      <c r="B49" s="238" t="s">
        <v>147</v>
      </c>
      <c r="C49" s="147" t="s">
        <v>148</v>
      </c>
      <c r="D49" s="147"/>
      <c r="E49" s="147"/>
      <c r="F49" s="147"/>
      <c r="G49" s="239"/>
      <c r="H49" s="146"/>
      <c r="I49" s="147"/>
      <c r="J49" s="234"/>
    </row>
    <row r="50" spans="1:10">
      <c r="B50" s="238" t="s">
        <v>149</v>
      </c>
      <c r="C50" s="147" t="s">
        <v>150</v>
      </c>
      <c r="D50" s="147"/>
      <c r="E50" s="147"/>
      <c r="F50" s="147"/>
      <c r="G50" s="239"/>
      <c r="H50" s="146"/>
      <c r="I50" s="147"/>
      <c r="J50" s="234"/>
    </row>
    <row r="51" spans="1:10" ht="15" thickBot="1">
      <c r="B51" s="240" t="s">
        <v>151</v>
      </c>
      <c r="C51" s="241" t="s">
        <v>152</v>
      </c>
      <c r="D51" s="241"/>
      <c r="E51" s="241"/>
      <c r="F51" s="241"/>
      <c r="G51" s="242"/>
      <c r="H51" s="146"/>
      <c r="I51" s="147"/>
      <c r="J51" s="234"/>
    </row>
    <row r="52" spans="1:10" s="144" customFormat="1">
      <c r="A52" s="146"/>
      <c r="H52" s="235"/>
      <c r="I52" s="235"/>
      <c r="J52" s="147"/>
    </row>
  </sheetData>
  <sheetProtection algorithmName="SHA-512" hashValue="s21OcGU+vHoqViQrp8Kko6Apqq1J6XAuIOwt7Kc4bl9TkX+PUguQ6yjUdB/r3StGdposoG1XKCTSdttiypS/2g==" saltValue="yF4Lb3xPFQUZRuYbI6eObw==" spinCount="100000" sheet="1" formatCells="0" formatRows="0"/>
  <mergeCells count="7">
    <mergeCell ref="B44:D44"/>
    <mergeCell ref="B2:I2"/>
    <mergeCell ref="D3:I3"/>
    <mergeCell ref="B5:I5"/>
    <mergeCell ref="B31:D31"/>
    <mergeCell ref="B32:I32"/>
    <mergeCell ref="B43:D43"/>
  </mergeCells>
  <dataValidations count="2">
    <dataValidation type="list" allowBlank="1" showInputMessage="1" showErrorMessage="1" errorTitle="Invalid Code" error="Please select valid Data Conversion Code." promptTitle="Data Conversion Codes:" prompt="Refer to full definitions below table.  Quick reference is below:_x000a__x000a_A - Existing tools / scripts_x000a_B - Develop new scripts_x000a_C - Manual conversion_x000a_D - Other approach_x000a_E - Need clarification" sqref="E33:E42 E6:E30" xr:uid="{00000000-0002-0000-0A00-000000000000}">
      <formula1>$B$47:$B$51</formula1>
    </dataValidation>
    <dataValidation type="decimal" operator="greaterThanOrEqual" allowBlank="1" showErrorMessage="1" errorTitle="Invalid Entry" error="Please enter numeric values only and type any text in the comments column." sqref="F33:G42 F6:G30" xr:uid="{00000000-0002-0000-0A00-000001000000}">
      <formula1>0</formula1>
    </dataValidation>
  </dataValidations>
  <printOptions horizontalCentered="1"/>
  <pageMargins left="0.25" right="0.25" top="0.75" bottom="0.25" header="0.3" footer="0.3"/>
  <pageSetup scale="84" fitToHeight="0" orientation="landscape" r:id="rId1"/>
  <headerFooter scaleWithDoc="0">
    <oddHeader>&amp;C&amp;"-,Bold"City of Panama City Beach, FL - ERP RFP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817" id="{90906EE9-CB7E-4902-8945-488339E60559}">
            <xm:f>'Vendor Checklist'!$D$41='Vendor Checklist'!$AA$1</xm:f>
            <x14:dxf>
              <font>
                <b/>
                <i val="0"/>
                <color theme="0"/>
              </font>
              <fill>
                <patternFill>
                  <bgColor theme="1"/>
                </patternFill>
              </fill>
            </x14:dxf>
          </x14:cfRule>
          <xm:sqref>E33:G42 E6:G30</xm:sqref>
        </x14:conditionalFormatting>
        <x14:conditionalFormatting xmlns:xm="http://schemas.microsoft.com/office/excel/2006/main">
          <x14:cfRule type="expression" priority="820" id="{6BBD444F-9095-4A66-A575-9B735D41A6B9}">
            <xm:f>'Vendor Checklist'!$D$41='Vendor Checklist'!$AA$1</xm:f>
            <x14:dxf>
              <font>
                <color theme="0"/>
              </font>
            </x14:dxf>
          </x14:cfRule>
          <xm:sqref>D3:I3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cee0797-5403-4f1c-bd86-36b9b6a78fcc">QNVAZYXKUTKP-1580158850-55</_dlc_DocId>
    <_dlc_DocIdUrl xmlns="5cee0797-5403-4f1c-bd86-36b9b6a78fcc">
      <Url>https://plantemoran.sharepoint.com/sites/8091562/_layouts/15/DocIdRedir.aspx?ID=QNVAZYXKUTKP-1580158850-55</Url>
      <Description>QNVAZYXKUTKP-1580158850-55</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03E83CF5F1026458B96827AFE8A667B" ma:contentTypeVersion="10" ma:contentTypeDescription="Create a new document." ma:contentTypeScope="" ma:versionID="7f20b5e520857e751933c8ebc9bdb482">
  <xsd:schema xmlns:xsd="http://www.w3.org/2001/XMLSchema" xmlns:xs="http://www.w3.org/2001/XMLSchema" xmlns:p="http://schemas.microsoft.com/office/2006/metadata/properties" xmlns:ns2="5cee0797-5403-4f1c-bd86-36b9b6a78fcc" xmlns:ns3="5955a2b7-ed59-467f-bbb0-ee165612a0c4" targetNamespace="http://schemas.microsoft.com/office/2006/metadata/properties" ma:root="true" ma:fieldsID="6190a97a6b2d55eb518932f42e15d0ba" ns2:_="" ns3:_="">
    <xsd:import namespace="5cee0797-5403-4f1c-bd86-36b9b6a78fcc"/>
    <xsd:import namespace="5955a2b7-ed59-467f-bbb0-ee165612a0c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ee0797-5403-4f1c-bd86-36b9b6a78fc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55a2b7-ed59-467f-bbb0-ee165612a0c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FCCAB33-5F17-4688-B5A3-1C4688C98274}"/>
</file>

<file path=customXml/itemProps2.xml><?xml version="1.0" encoding="utf-8"?>
<ds:datastoreItem xmlns:ds="http://schemas.openxmlformats.org/officeDocument/2006/customXml" ds:itemID="{01598F5C-FEE0-4860-AB82-9F62EA40B5AE}"/>
</file>

<file path=customXml/itemProps3.xml><?xml version="1.0" encoding="utf-8"?>
<ds:datastoreItem xmlns:ds="http://schemas.openxmlformats.org/officeDocument/2006/customXml" ds:itemID="{2891B276-A02C-45D3-A7C1-5DFABF587696}"/>
</file>

<file path=customXml/itemProps4.xml><?xml version="1.0" encoding="utf-8"?>
<ds:datastoreItem xmlns:ds="http://schemas.openxmlformats.org/officeDocument/2006/customXml" ds:itemID="{ACCD009D-9933-470C-812C-15DC1B121A8A}"/>
</file>

<file path=docProps/app.xml><?xml version="1.0" encoding="utf-8"?>
<Properties xmlns="http://schemas.openxmlformats.org/officeDocument/2006/extended-properties" xmlns:vt="http://schemas.openxmlformats.org/officeDocument/2006/docPropsVTypes">
  <Application>Microsoft Excel Online</Application>
  <Manager/>
  <Company>Plante &amp; Moran, PLLC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chris.moshier</dc:creator>
  <cp:keywords/>
  <dc:description/>
  <cp:lastModifiedBy/>
  <cp:revision/>
  <dcterms:created xsi:type="dcterms:W3CDTF">2012-05-06T23:57:34Z</dcterms:created>
  <dcterms:modified xsi:type="dcterms:W3CDTF">2022-07-25T18:02:01Z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0x010100003E83CF5F1026458B96827AFE8A667B</vt:lpwstr>
  </property>
  <property fmtid="{D5CDD505-2E9C-101B-9397-08002B2CF9AE}" pid="3" name="MC Project Type">
    <vt:lpwstr/>
  </property>
  <property fmtid="{D5CDD505-2E9C-101B-9397-08002B2CF9AE}" pid="4" name="Industry">
    <vt:lpwstr/>
  </property>
  <property fmtid="{D5CDD505-2E9C-101B-9397-08002B2CF9AE}" pid="5" name="MC_x0020_Firm_x0020_Practice_x0020_Group">
    <vt:lpwstr/>
  </property>
  <property fmtid="{D5CDD505-2E9C-101B-9397-08002B2CF9AE}" pid="6" name="MC Firm Practice Group">
    <vt:lpwstr/>
  </property>
  <property fmtid="{D5CDD505-2E9C-101B-9397-08002B2CF9AE}" pid="7" name="TaxKeyword">
    <vt:lpwstr/>
  </property>
  <property fmtid="{D5CDD505-2E9C-101B-9397-08002B2CF9AE}" pid="8" name="Topic">
    <vt:lpwstr/>
  </property>
  <property fmtid="{D5CDD505-2E9C-101B-9397-08002B2CF9AE}" pid="9" name="Team">
    <vt:lpwstr>1;#ITC Team Site|266c735b-a207-4d73-9b04-233fd0cdc188</vt:lpwstr>
  </property>
  <property fmtid="{D5CDD505-2E9C-101B-9397-08002B2CF9AE}" pid="10" name="TeamType">
    <vt:lpwstr>2;#Work Team|bed5c3ad-62ff-4293-848a-f85524d4b261</vt:lpwstr>
  </property>
  <property fmtid="{D5CDD505-2E9C-101B-9397-08002B2CF9AE}" pid="11" name="ResourceType">
    <vt:lpwstr/>
  </property>
  <property fmtid="{D5CDD505-2E9C-101B-9397-08002B2CF9AE}" pid="12" name="_dlc_DocIdItemGuid">
    <vt:lpwstr>bcbcfc3c-79d7-4782-9ca2-fb0ba69c7d0d</vt:lpwstr>
  </property>
  <property fmtid="{D5CDD505-2E9C-101B-9397-08002B2CF9AE}" pid="13" name="CardType">
    <vt:lpwstr/>
  </property>
</Properties>
</file>